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8145"/>
  </bookViews>
  <sheets>
    <sheet name="бесплатно" sheetId="1" r:id="rId1"/>
  </sheets>
  <calcPr calcId="144525"/>
</workbook>
</file>

<file path=xl/calcChain.xml><?xml version="1.0" encoding="utf-8"?>
<calcChain xmlns="http://schemas.openxmlformats.org/spreadsheetml/2006/main">
  <c r="J19" i="1" l="1"/>
  <c r="I19" i="1"/>
  <c r="H19" i="1"/>
  <c r="G19" i="1"/>
  <c r="J18" i="1"/>
  <c r="I18" i="1"/>
  <c r="H18" i="1"/>
  <c r="G18" i="1"/>
  <c r="I13" i="1"/>
  <c r="H13" i="1"/>
  <c r="G13" i="1"/>
  <c r="J8" i="1"/>
  <c r="I8" i="1"/>
  <c r="H8" i="1"/>
  <c r="G8" i="1"/>
  <c r="J7" i="1"/>
  <c r="I7" i="1"/>
  <c r="H7" i="1"/>
  <c r="G7" i="1"/>
  <c r="J6" i="1"/>
  <c r="I6" i="1"/>
  <c r="H6" i="1"/>
  <c r="G6" i="1"/>
  <c r="F18" i="1"/>
  <c r="F13" i="1"/>
  <c r="F16" i="1"/>
  <c r="F7" i="1"/>
  <c r="F8" i="1"/>
  <c r="F4" i="1"/>
  <c r="F6" i="1"/>
  <c r="J11" i="1" l="1"/>
  <c r="I11" i="1"/>
  <c r="H11" i="1"/>
  <c r="G11" i="1"/>
  <c r="F9" i="1" l="1"/>
  <c r="F12" i="1" l="1"/>
  <c r="F20" i="1" l="1"/>
  <c r="H9" i="1" l="1"/>
  <c r="G9" i="1"/>
  <c r="G12" i="1" l="1"/>
  <c r="J9" i="1"/>
  <c r="G20" i="1" l="1"/>
  <c r="I9" i="1"/>
  <c r="J20" i="1"/>
  <c r="I20" i="1"/>
  <c r="H20" i="1"/>
  <c r="J12" i="1"/>
  <c r="I12" i="1"/>
  <c r="H12" i="1"/>
</calcChain>
</file>

<file path=xl/sharedStrings.xml><?xml version="1.0" encoding="utf-8"?>
<sst xmlns="http://schemas.openxmlformats.org/spreadsheetml/2006/main" count="61" uniqueCount="56">
  <si>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</si>
  <si>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</si>
  <si>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</si>
  <si>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</si>
  <si>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</si>
  <si>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</si>
  <si>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</si>
  <si>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</si>
  <si>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</si>
  <si>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</si>
  <si>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</si>
  <si>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</si>
  <si>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</si>
  <si>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</si>
  <si>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</si>
  <si>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</si>
  <si>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</si>
  <si>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</si>
  <si>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</si>
  <si>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</si>
  <si>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</si>
  <si>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</si>
  <si>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</si>
  <si>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</si>
  <si>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</si>
  <si>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</si>
  <si>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</si>
  <si>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</si>
  <si>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</si>
  <si>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Бухгалтер калькулятор _______________________________</t>
  </si>
  <si>
    <t>200</t>
  </si>
  <si>
    <t xml:space="preserve"> </t>
  </si>
  <si>
    <t>Зав.производством __________________________________</t>
  </si>
  <si>
    <t>90</t>
  </si>
  <si>
    <t>гарнир</t>
  </si>
  <si>
    <t>150</t>
  </si>
  <si>
    <t xml:space="preserve">Хлеб пшеничный </t>
  </si>
  <si>
    <t>Плов из отварной говядины</t>
  </si>
  <si>
    <t>Чай с молоком</t>
  </si>
  <si>
    <t>Вафли</t>
  </si>
  <si>
    <t>Молоко кипяченое</t>
  </si>
  <si>
    <t>Булочна дорожная</t>
  </si>
  <si>
    <t>Морская капуста</t>
  </si>
  <si>
    <t>Щи из свежей капусты с картофелем со сметаной</t>
  </si>
  <si>
    <t>Пюре картофельное</t>
  </si>
  <si>
    <t>Напиток из шиповника</t>
  </si>
  <si>
    <t>250/5</t>
  </si>
  <si>
    <t>20</t>
  </si>
  <si>
    <t>140/40</t>
  </si>
  <si>
    <t>45</t>
  </si>
  <si>
    <t>Котлеты мясная</t>
  </si>
  <si>
    <t>37</t>
  </si>
  <si>
    <t>36</t>
  </si>
  <si>
    <t>МБОУ БСШ №1 имени Е.К. Зырянова</t>
  </si>
  <si>
    <t>1</t>
  </si>
  <si>
    <r>
      <t>"_</t>
    </r>
    <r>
      <rPr>
        <u/>
        <sz val="11"/>
        <color theme="1"/>
        <rFont val="Calibri"/>
        <family val="2"/>
        <charset val="204"/>
        <scheme val="minor"/>
      </rPr>
      <t>16__"__09__</t>
    </r>
    <r>
      <rPr>
        <sz val="11"/>
        <color theme="1"/>
        <rFont val="Calibri"/>
        <family val="2"/>
        <scheme val="minor"/>
      </rPr>
      <t>_2021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</si>
</sst>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14" xfId="0" applyFill="1" applyBorder="1"/>
    <xf numFmtId="14" fontId="0" fillId="0" borderId="0" xfId="0" applyNumberFormat="1" applyFill="1" applyBorder="1" applyProtection="1"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/>
    <xf numFmtId="0" fontId="3" fillId="0" borderId="14" xfId="0" applyFont="1" applyFill="1" applyBorder="1"/>
    <xf numFmtId="2" fontId="0" fillId="0" borderId="19" xfId="0" applyNumberFormat="1" applyFill="1" applyBorder="1" applyProtection="1">
      <protection locked="0"/>
    </xf>
    <xf numFmtId="0" fontId="0" fillId="0" borderId="16" xfId="0" applyFill="1" applyBorder="1"/>
    <xf numFmtId="0" fontId="0" fillId="0" borderId="17" xfId="0" applyFill="1" applyBorder="1" applyProtection="1">
      <protection locked="0"/>
    </xf>
    <xf numFmtId="0" fontId="0" fillId="0" borderId="17" xfId="0" applyFill="1" applyBorder="1"/>
    <xf numFmtId="2" fontId="0" fillId="0" borderId="17" xfId="0" applyNumberFormat="1" applyFill="1" applyBorder="1"/>
    <xf numFmtId="2" fontId="0" fillId="0" borderId="18" xfId="0" applyNumberFormat="1" applyFill="1" applyBorder="1"/>
    <xf numFmtId="0" fontId="4" fillId="0" borderId="11" xfId="0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 applyProtection="1">
      <alignment horizontal="center"/>
      <protection locked="0"/>
    </xf>
    <xf numFmtId="1" fontId="4" fillId="0" borderId="1" xfId="0" applyNumberFormat="1" applyFont="1" applyFill="1" applyBorder="1" applyAlignment="1" applyProtection="1">
      <alignment horizontal="center"/>
      <protection locked="0"/>
    </xf>
    <xf numFmtId="1" fontId="4" fillId="0" borderId="6" xfId="0" applyNumberFormat="1" applyFont="1" applyFill="1" applyBorder="1" applyAlignment="1" applyProtection="1">
      <alignment horizontal="center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49" fontId="4" fillId="0" borderId="14" xfId="0" applyNumberFormat="1" applyFont="1" applyFill="1" applyBorder="1" applyAlignment="1" applyProtection="1">
      <alignment horizontal="center"/>
      <protection locked="0"/>
    </xf>
    <xf numFmtId="0" fontId="4" fillId="0" borderId="17" xfId="0" applyFont="1" applyFill="1" applyBorder="1" applyAlignment="1">
      <alignment horizontal="center"/>
    </xf>
    <xf numFmtId="0" fontId="5" fillId="0" borderId="6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wrapText="1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Protection="1">
      <protection locked="0"/>
    </xf>
    <xf numFmtId="0" fontId="0" fillId="0" borderId="20" xfId="0" applyFill="1" applyBorder="1"/>
    <xf numFmtId="0" fontId="2" fillId="0" borderId="17" xfId="0" applyFon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 applyProtection="1">
      <alignment wrapText="1"/>
      <protection locked="0"/>
    </xf>
    <xf numFmtId="1" fontId="4" fillId="0" borderId="17" xfId="0" applyNumberFormat="1" applyFont="1" applyFill="1" applyBorder="1" applyAlignment="1" applyProtection="1">
      <alignment horizontal="center"/>
      <protection locked="0"/>
    </xf>
    <xf numFmtId="0" fontId="0" fillId="0" borderId="21" xfId="0" applyFill="1" applyBorder="1"/>
    <xf numFmtId="0" fontId="0" fillId="0" borderId="22" xfId="0" applyFill="1" applyBorder="1" applyProtection="1">
      <protection locked="0"/>
    </xf>
    <xf numFmtId="0" fontId="2" fillId="0" borderId="22" xfId="0" applyFont="1" applyFill="1" applyBorder="1" applyAlignment="1" applyProtection="1">
      <alignment horizontal="center"/>
      <protection locked="0"/>
    </xf>
    <xf numFmtId="0" fontId="2" fillId="0" borderId="22" xfId="0" applyFont="1" applyFill="1" applyBorder="1" applyAlignment="1" applyProtection="1">
      <alignment wrapText="1"/>
      <protection locked="0"/>
    </xf>
    <xf numFmtId="1" fontId="4" fillId="0" borderId="22" xfId="0" applyNumberFormat="1" applyFont="1" applyFill="1" applyBorder="1" applyAlignment="1" applyProtection="1">
      <alignment horizontal="center"/>
      <protection locked="0"/>
    </xf>
    <xf numFmtId="2" fontId="0" fillId="0" borderId="22" xfId="0" applyNumberFormat="1" applyFill="1" applyBorder="1" applyProtection="1">
      <protection locked="0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2" fontId="0" fillId="0" borderId="17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2" fontId="4" fillId="0" borderId="6" xfId="0" applyNumberFormat="1" applyFont="1" applyFill="1" applyBorder="1" applyAlignment="1" applyProtection="1">
      <alignment horizontal="center"/>
      <protection locked="0"/>
    </xf>
    <xf numFmtId="2" fontId="4" fillId="0" borderId="22" xfId="0" applyNumberFormat="1" applyFont="1" applyFill="1" applyBorder="1" applyAlignment="1" applyProtection="1">
      <alignment horizontal="center"/>
      <protection locked="0"/>
    </xf>
    <xf numFmtId="2" fontId="4" fillId="0" borderId="17" xfId="0" applyNumberFormat="1" applyFont="1" applyFill="1" applyBorder="1" applyAlignment="1" applyProtection="1">
      <alignment horizontal="center"/>
      <protection locked="0"/>
    </xf>
    <xf numFmtId="2" fontId="4" fillId="0" borderId="14" xfId="0" applyNumberFormat="1" applyFont="1" applyFill="1" applyBorder="1" applyAlignment="1" applyProtection="1">
      <alignment horizontal="center"/>
      <protection locked="0"/>
    </xf>
    <xf numFmtId="2" fontId="4" fillId="0" borderId="17" xfId="0" applyNumberFormat="1" applyFont="1" applyFill="1" applyBorder="1" applyAlignment="1">
      <alignment horizontal="center"/>
    </xf>
    <xf numFmtId="0" fontId="5" fillId="0" borderId="4" xfId="0" applyFont="1" applyFill="1" applyBorder="1" applyAlignment="1" applyProtection="1">
      <alignment horizontal="center"/>
      <protection locked="0"/>
    </xf>
    <xf numFmtId="0" fontId="5" fillId="0" borderId="4" xfId="0" applyFont="1" applyFill="1" applyBorder="1" applyAlignment="1" applyProtection="1">
      <alignment wrapText="1"/>
      <protection locked="0"/>
    </xf>
    <xf numFmtId="49" fontId="4" fillId="0" borderId="4" xfId="0" applyNumberFormat="1" applyFont="1" applyFill="1" applyBorder="1" applyAlignment="1" applyProtection="1">
      <alignment horizontal="center"/>
      <protection locked="0"/>
    </xf>
    <xf numFmtId="2" fontId="4" fillId="0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/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1" fontId="4" fillId="0" borderId="4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Fill="1" applyBorder="1"/>
    <xf numFmtId="2" fontId="0" fillId="0" borderId="23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2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9"/>
  <sheetViews>
    <sheetView tabSelected="1" zoomScaleNormal="100" workbookViewId="0">
      <selection activeCell="M7" sqref="M7"/>
    </sheetView>
  </sheetViews>
  <sheetFormatPr defaultColWidth="8.85546875" defaultRowHeight="15" x14ac:dyDescent="0.25"/>
  <cols>
    <col min="1" max="1" width="11.7109375" style="1" bestFit="1" customWidth="1"/>
    <col min="2" max="2" width="11.5703125" style="1" customWidth="1"/>
    <col min="3" max="3" width="7.140625" style="1" bestFit="1" customWidth="1"/>
    <col min="4" max="4" width="24.7109375" style="1" bestFit="1" customWidth="1"/>
    <col min="5" max="5" width="8.140625" style="17" bestFit="1" customWidth="1"/>
    <col min="6" max="6" width="8.28515625" style="17" bestFit="1" customWidth="1"/>
    <col min="7" max="7" width="7.7109375" style="1" customWidth="1"/>
    <col min="8" max="8" width="6.140625" style="1" bestFit="1" customWidth="1"/>
    <col min="9" max="9" width="6.5703125" style="1" customWidth="1"/>
    <col min="10" max="10" width="8.5703125" style="1" customWidth="1"/>
    <col min="11" max="16384" width="8.85546875" style="1"/>
  </cols>
  <sheetData>
    <row r="1" spans="1:10" ht="28.9" customHeight="1" x14ac:dyDescent="0.25">
      <c r="A1" s="1" t="s">
        <v>0</v>
      </c>
      <c r="B1" s="79" t="s">
        <v>53</v>
      </c>
      <c r="C1" s="80"/>
      <c r="D1" s="81"/>
      <c r="E1" s="17" t="s">
        <v>28</v>
      </c>
      <c r="F1" s="16" t="s">
        <v>54</v>
      </c>
      <c r="H1" s="1" t="s">
        <v>1</v>
      </c>
      <c r="I1" s="15" t="s">
        <v>55</v>
      </c>
    </row>
    <row r="2" spans="1:10" ht="15.75" thickBot="1" x14ac:dyDescent="0.3">
      <c r="B2" s="2" t="s">
        <v>27</v>
      </c>
    </row>
    <row r="3" spans="1:10" s="22" customFormat="1" ht="30.75" thickBot="1" x14ac:dyDescent="0.3">
      <c r="A3" s="18" t="s">
        <v>2</v>
      </c>
      <c r="B3" s="19" t="s">
        <v>3</v>
      </c>
      <c r="C3" s="19" t="s">
        <v>20</v>
      </c>
      <c r="D3" s="19" t="s">
        <v>4</v>
      </c>
      <c r="E3" s="31" t="s">
        <v>21</v>
      </c>
      <c r="F3" s="31" t="s">
        <v>5</v>
      </c>
      <c r="G3" s="20" t="s">
        <v>6</v>
      </c>
      <c r="H3" s="19" t="s">
        <v>7</v>
      </c>
      <c r="I3" s="19" t="s">
        <v>8</v>
      </c>
      <c r="J3" s="21" t="s">
        <v>9</v>
      </c>
    </row>
    <row r="4" spans="1:10" ht="30" x14ac:dyDescent="0.25">
      <c r="A4" s="3" t="s">
        <v>10</v>
      </c>
      <c r="B4" s="4" t="s">
        <v>11</v>
      </c>
      <c r="C4" s="38">
        <v>72</v>
      </c>
      <c r="D4" s="39" t="s">
        <v>37</v>
      </c>
      <c r="E4" s="32" t="s">
        <v>48</v>
      </c>
      <c r="F4" s="62">
        <f>5.14*140/150+40.5*40/50</f>
        <v>37.197333333333333</v>
      </c>
      <c r="G4" s="77">
        <v>294</v>
      </c>
      <c r="H4" s="77">
        <v>14.86</v>
      </c>
      <c r="I4" s="77">
        <v>16.579999999999998</v>
      </c>
      <c r="J4" s="78">
        <v>22.8</v>
      </c>
    </row>
    <row r="5" spans="1:10" ht="15.75" x14ac:dyDescent="0.25">
      <c r="A5" s="7"/>
      <c r="B5" s="75" t="s">
        <v>12</v>
      </c>
      <c r="C5" s="67">
        <v>20</v>
      </c>
      <c r="D5" s="68" t="s">
        <v>38</v>
      </c>
      <c r="E5" s="69" t="s">
        <v>30</v>
      </c>
      <c r="F5" s="70">
        <v>4.16</v>
      </c>
      <c r="G5" s="9">
        <v>1.4</v>
      </c>
      <c r="H5" s="9">
        <v>1.6</v>
      </c>
      <c r="I5" s="9">
        <v>12.36</v>
      </c>
      <c r="J5" s="10">
        <v>70</v>
      </c>
    </row>
    <row r="6" spans="1:10" ht="15.75" x14ac:dyDescent="0.25">
      <c r="A6" s="7"/>
      <c r="B6" s="24" t="s">
        <v>18</v>
      </c>
      <c r="C6" s="67" t="s">
        <v>22</v>
      </c>
      <c r="D6" s="68" t="s">
        <v>39</v>
      </c>
      <c r="E6" s="69" t="s">
        <v>47</v>
      </c>
      <c r="F6" s="70">
        <f>234.72*0.02</f>
        <v>4.6943999999999999</v>
      </c>
      <c r="G6" s="9">
        <f>190.76*20/60</f>
        <v>63.586666666666666</v>
      </c>
      <c r="H6" s="9">
        <f>3.22*20/60</f>
        <v>1.0733333333333335</v>
      </c>
      <c r="I6" s="9">
        <f>4.2*20/60</f>
        <v>1.4</v>
      </c>
      <c r="J6" s="10">
        <f>35.02*20/60</f>
        <v>11.673333333333336</v>
      </c>
    </row>
    <row r="7" spans="1:10" ht="15.75" x14ac:dyDescent="0.25">
      <c r="A7" s="7"/>
      <c r="B7" s="8"/>
      <c r="C7" s="40" t="s">
        <v>22</v>
      </c>
      <c r="D7" s="41" t="s">
        <v>23</v>
      </c>
      <c r="E7" s="33">
        <v>24</v>
      </c>
      <c r="F7" s="59">
        <f>45.14*0.024</f>
        <v>1.0833600000000001</v>
      </c>
      <c r="G7" s="9">
        <f>40*24/20</f>
        <v>48</v>
      </c>
      <c r="H7" s="9">
        <f>0.98*24/20</f>
        <v>1.1759999999999999</v>
      </c>
      <c r="I7" s="9">
        <f>0.2*24/20</f>
        <v>0.24000000000000005</v>
      </c>
      <c r="J7" s="10">
        <f>8.95*24/20</f>
        <v>10.739999999999998</v>
      </c>
    </row>
    <row r="8" spans="1:10" ht="15.75" x14ac:dyDescent="0.25">
      <c r="A8" s="7"/>
      <c r="B8" s="48"/>
      <c r="C8" s="40" t="s">
        <v>22</v>
      </c>
      <c r="D8" s="41" t="s">
        <v>36</v>
      </c>
      <c r="E8" s="33">
        <v>25</v>
      </c>
      <c r="F8" s="59">
        <f>58.5*0.025</f>
        <v>1.4625000000000001</v>
      </c>
      <c r="G8" s="9">
        <f>41.6*25/20</f>
        <v>52</v>
      </c>
      <c r="H8" s="9">
        <f>1.6*25/20</f>
        <v>2</v>
      </c>
      <c r="I8" s="9">
        <f>0.03*25/20</f>
        <v>3.7499999999999999E-2</v>
      </c>
      <c r="J8" s="10">
        <f>8.02*25/20</f>
        <v>10.025</v>
      </c>
    </row>
    <row r="9" spans="1:10" ht="16.5" thickBot="1" x14ac:dyDescent="0.3">
      <c r="A9" s="53"/>
      <c r="B9" s="54"/>
      <c r="C9" s="55"/>
      <c r="D9" s="56"/>
      <c r="E9" s="57"/>
      <c r="F9" s="63">
        <f>SUM(F4:F8)</f>
        <v>48.597593333333329</v>
      </c>
      <c r="G9" s="58">
        <f>SUM(G4:G8)</f>
        <v>458.98666666666662</v>
      </c>
      <c r="H9" s="58">
        <f>SUM(H4:H8)</f>
        <v>20.709333333333333</v>
      </c>
      <c r="I9" s="58">
        <f>SUM(I4:I8)</f>
        <v>30.617499999999996</v>
      </c>
      <c r="J9" s="76">
        <f>SUM(J4:J8)</f>
        <v>125.23833333333333</v>
      </c>
    </row>
    <row r="10" spans="1:10" ht="15.75" x14ac:dyDescent="0.25">
      <c r="A10" s="3" t="s">
        <v>24</v>
      </c>
      <c r="B10" s="4"/>
      <c r="C10" s="42">
        <v>8</v>
      </c>
      <c r="D10" s="43" t="s">
        <v>40</v>
      </c>
      <c r="E10" s="34">
        <v>200</v>
      </c>
      <c r="F10" s="62">
        <v>12.99</v>
      </c>
      <c r="G10" s="5">
        <v>108</v>
      </c>
      <c r="H10" s="5">
        <v>5.8</v>
      </c>
      <c r="I10" s="5">
        <v>5</v>
      </c>
      <c r="J10" s="6">
        <v>9.6</v>
      </c>
    </row>
    <row r="11" spans="1:10" ht="15.75" x14ac:dyDescent="0.25">
      <c r="A11" s="7"/>
      <c r="B11" s="71"/>
      <c r="C11" s="72">
        <v>67</v>
      </c>
      <c r="D11" s="73" t="s">
        <v>41</v>
      </c>
      <c r="E11" s="74">
        <v>125</v>
      </c>
      <c r="F11" s="70">
        <v>23.45</v>
      </c>
      <c r="G11" s="13">
        <f>376.67*125/100</f>
        <v>470.83749999999998</v>
      </c>
      <c r="H11" s="13">
        <f>7*125/100</f>
        <v>8.75</v>
      </c>
      <c r="I11" s="13">
        <f>13.83*125/100</f>
        <v>17.287500000000001</v>
      </c>
      <c r="J11" s="25">
        <f>55.83*125/100</f>
        <v>69.787499999999994</v>
      </c>
    </row>
    <row r="12" spans="1:10" ht="16.5" thickBot="1" x14ac:dyDescent="0.3">
      <c r="A12" s="49"/>
      <c r="B12" s="27"/>
      <c r="C12" s="50"/>
      <c r="D12" s="51"/>
      <c r="E12" s="52"/>
      <c r="F12" s="64">
        <f>SUM(F10:F11)</f>
        <v>36.44</v>
      </c>
      <c r="G12" s="60">
        <f>SUM(G10:G11)</f>
        <v>578.83749999999998</v>
      </c>
      <c r="H12" s="60">
        <f>SUM(H10:H11)</f>
        <v>14.55</v>
      </c>
      <c r="I12" s="60">
        <f>SUM(I10:I11)</f>
        <v>22.287500000000001</v>
      </c>
      <c r="J12" s="61">
        <f>SUM(J10:J11)</f>
        <v>79.387499999999989</v>
      </c>
    </row>
    <row r="13" spans="1:10" ht="15.75" x14ac:dyDescent="0.25">
      <c r="A13" s="3" t="s">
        <v>13</v>
      </c>
      <c r="B13" s="4" t="s">
        <v>14</v>
      </c>
      <c r="C13" s="42">
        <v>54</v>
      </c>
      <c r="D13" s="43" t="s">
        <v>42</v>
      </c>
      <c r="E13" s="32" t="s">
        <v>49</v>
      </c>
      <c r="F13" s="62">
        <f>9.66*45/60</f>
        <v>7.2450000000000001</v>
      </c>
      <c r="G13" s="5">
        <f>75*45/60</f>
        <v>56.25</v>
      </c>
      <c r="H13" s="5">
        <f>0.5*45/60</f>
        <v>0.375</v>
      </c>
      <c r="I13" s="5">
        <f>5.1*45/60</f>
        <v>3.8249999999999997</v>
      </c>
      <c r="J13" s="6">
        <v>9.6</v>
      </c>
    </row>
    <row r="14" spans="1:10" ht="30" x14ac:dyDescent="0.25">
      <c r="A14" s="7"/>
      <c r="B14" s="8" t="s">
        <v>15</v>
      </c>
      <c r="C14" s="44">
        <v>33</v>
      </c>
      <c r="D14" s="45" t="s">
        <v>43</v>
      </c>
      <c r="E14" s="35" t="s">
        <v>46</v>
      </c>
      <c r="F14" s="59">
        <v>6.05</v>
      </c>
      <c r="G14" s="9">
        <v>108.75</v>
      </c>
      <c r="H14" s="9">
        <v>1.72</v>
      </c>
      <c r="I14" s="9">
        <v>6.18</v>
      </c>
      <c r="J14" s="10">
        <v>11.66</v>
      </c>
    </row>
    <row r="15" spans="1:10" ht="15.75" x14ac:dyDescent="0.25">
      <c r="A15" s="7"/>
      <c r="B15" s="8" t="s">
        <v>16</v>
      </c>
      <c r="C15" s="44">
        <v>58</v>
      </c>
      <c r="D15" s="45" t="s">
        <v>50</v>
      </c>
      <c r="E15" s="35" t="s">
        <v>33</v>
      </c>
      <c r="F15" s="59">
        <v>39.299999999999997</v>
      </c>
      <c r="G15" s="9">
        <v>257.39999999999998</v>
      </c>
      <c r="H15" s="9">
        <v>16.02</v>
      </c>
      <c r="I15" s="9">
        <v>15.75</v>
      </c>
      <c r="J15" s="10">
        <v>12.87</v>
      </c>
    </row>
    <row r="16" spans="1:10" ht="15.75" x14ac:dyDescent="0.25">
      <c r="A16" s="7"/>
      <c r="B16" s="8" t="s">
        <v>34</v>
      </c>
      <c r="C16" s="44">
        <v>7</v>
      </c>
      <c r="D16" s="45" t="s">
        <v>44</v>
      </c>
      <c r="E16" s="35" t="s">
        <v>35</v>
      </c>
      <c r="F16" s="59">
        <f>10.9*150/180</f>
        <v>9.0833333333333339</v>
      </c>
      <c r="G16" s="9">
        <v>159.12</v>
      </c>
      <c r="H16" s="9">
        <v>3.74</v>
      </c>
      <c r="I16" s="9">
        <v>6.12</v>
      </c>
      <c r="J16" s="10">
        <v>22.28</v>
      </c>
    </row>
    <row r="17" spans="1:10" ht="15.75" x14ac:dyDescent="0.25">
      <c r="A17" s="7"/>
      <c r="B17" s="8" t="s">
        <v>25</v>
      </c>
      <c r="C17" s="44">
        <v>35</v>
      </c>
      <c r="D17" s="45" t="s">
        <v>45</v>
      </c>
      <c r="E17" s="35">
        <v>200</v>
      </c>
      <c r="F17" s="59">
        <v>7.41</v>
      </c>
      <c r="G17" s="9">
        <v>97</v>
      </c>
      <c r="H17" s="9">
        <v>0.68</v>
      </c>
      <c r="I17" s="9">
        <v>0.28000000000000003</v>
      </c>
      <c r="J17" s="10">
        <v>19.64</v>
      </c>
    </row>
    <row r="18" spans="1:10" ht="15.75" x14ac:dyDescent="0.25">
      <c r="A18" s="7"/>
      <c r="B18" s="8" t="s">
        <v>19</v>
      </c>
      <c r="C18" s="44" t="s">
        <v>22</v>
      </c>
      <c r="D18" s="45" t="s">
        <v>26</v>
      </c>
      <c r="E18" s="35" t="s">
        <v>51</v>
      </c>
      <c r="F18" s="59">
        <f>58.5*0.037</f>
        <v>2.1644999999999999</v>
      </c>
      <c r="G18" s="9">
        <f>62.4*37/30</f>
        <v>76.959999999999994</v>
      </c>
      <c r="H18" s="9">
        <f>2.4*37/30</f>
        <v>2.96</v>
      </c>
      <c r="I18" s="9">
        <f>0.45*37/30</f>
        <v>0.55500000000000005</v>
      </c>
      <c r="J18" s="10">
        <f>11.37*37/30</f>
        <v>14.023</v>
      </c>
    </row>
    <row r="19" spans="1:10" ht="15.75" x14ac:dyDescent="0.25">
      <c r="A19" s="7"/>
      <c r="B19" s="14" t="s">
        <v>17</v>
      </c>
      <c r="C19" s="46" t="s">
        <v>22</v>
      </c>
      <c r="D19" s="47" t="s">
        <v>23</v>
      </c>
      <c r="E19" s="36" t="s">
        <v>52</v>
      </c>
      <c r="F19" s="65">
        <v>1.65</v>
      </c>
      <c r="G19" s="11">
        <f>60*36/30</f>
        <v>72</v>
      </c>
      <c r="H19" s="11">
        <f>1.47*36/30</f>
        <v>1.764</v>
      </c>
      <c r="I19" s="11">
        <f>0.3*36/30</f>
        <v>0.36</v>
      </c>
      <c r="J19" s="12">
        <f>13.44*36/30</f>
        <v>16.128</v>
      </c>
    </row>
    <row r="20" spans="1:10" ht="16.5" thickBot="1" x14ac:dyDescent="0.3">
      <c r="A20" s="26"/>
      <c r="B20" s="27"/>
      <c r="C20" s="28"/>
      <c r="D20" s="28"/>
      <c r="E20" s="37"/>
      <c r="F20" s="66">
        <f>SUM(F13:F19)</f>
        <v>72.902833333333348</v>
      </c>
      <c r="G20" s="29">
        <f>SUM(G13:G19)</f>
        <v>827.48</v>
      </c>
      <c r="H20" s="29">
        <f>SUM(H13:H19)</f>
        <v>27.258999999999997</v>
      </c>
      <c r="I20" s="29">
        <f>SUM(I13:I19)</f>
        <v>33.07</v>
      </c>
      <c r="J20" s="30">
        <f>SUM(J13:J19)</f>
        <v>106.20099999999999</v>
      </c>
    </row>
    <row r="21" spans="1:10" x14ac:dyDescent="0.25">
      <c r="E21" s="1"/>
      <c r="F21" s="1"/>
    </row>
    <row r="22" spans="1:10" x14ac:dyDescent="0.25">
      <c r="E22" s="1"/>
      <c r="F22" s="1"/>
    </row>
    <row r="23" spans="1:10" x14ac:dyDescent="0.25">
      <c r="A23" s="23" t="s">
        <v>29</v>
      </c>
      <c r="E23" s="1"/>
      <c r="F23" s="1"/>
    </row>
    <row r="24" spans="1:10" x14ac:dyDescent="0.25">
      <c r="A24" s="23" t="s">
        <v>32</v>
      </c>
      <c r="E24" s="1"/>
      <c r="F24" s="1"/>
    </row>
    <row r="25" spans="1:10" x14ac:dyDescent="0.25">
      <c r="E25" s="1"/>
      <c r="F25" s="1"/>
    </row>
    <row r="26" spans="1:10" x14ac:dyDescent="0.25">
      <c r="E26" s="1"/>
      <c r="F26" s="1"/>
    </row>
    <row r="27" spans="1:10" x14ac:dyDescent="0.25">
      <c r="E27" s="1"/>
      <c r="F27" s="1"/>
    </row>
    <row r="28" spans="1:10" x14ac:dyDescent="0.25">
      <c r="E28" s="1"/>
      <c r="F28" s="1"/>
    </row>
    <row r="29" spans="1:10" x14ac:dyDescent="0.25">
      <c r="E29" s="1"/>
      <c r="F29" s="1"/>
    </row>
    <row r="30" spans="1:10" x14ac:dyDescent="0.25">
      <c r="E30" s="1"/>
      <c r="F30" s="1"/>
    </row>
    <row r="31" spans="1:10" x14ac:dyDescent="0.25">
      <c r="E31" s="1"/>
      <c r="F31" s="1"/>
    </row>
    <row r="32" spans="1:10" x14ac:dyDescent="0.25">
      <c r="E32" s="1"/>
      <c r="F32" s="1"/>
    </row>
    <row r="33" spans="3:6" x14ac:dyDescent="0.25">
      <c r="E33" s="1"/>
      <c r="F33" s="1"/>
    </row>
    <row r="34" spans="3:6" x14ac:dyDescent="0.25">
      <c r="E34" s="1"/>
      <c r="F34" s="1"/>
    </row>
    <row r="35" spans="3:6" x14ac:dyDescent="0.25">
      <c r="C35" s="1" t="s">
        <v>31</v>
      </c>
      <c r="E35" s="1"/>
      <c r="F35" s="1"/>
    </row>
    <row r="36" spans="3:6" x14ac:dyDescent="0.25">
      <c r="E36" s="1"/>
      <c r="F36" s="1"/>
    </row>
    <row r="37" spans="3:6" x14ac:dyDescent="0.25">
      <c r="E37" s="1"/>
      <c r="F37" s="1"/>
    </row>
    <row r="38" spans="3:6" x14ac:dyDescent="0.25">
      <c r="E38" s="1"/>
      <c r="F38" s="1"/>
    </row>
    <row r="39" spans="3:6" x14ac:dyDescent="0.25">
      <c r="E39" s="1"/>
      <c r="F39" s="1"/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бесплатно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2021-09-10T01:26:53Z</cp:lastPrinted>
  <dcterms:created xsi:type="dcterms:W3CDTF">2015-06-05T18:19:34Z</dcterms:created>
  <dcterms:modified xsi:type="dcterms:W3CDTF">2021-09-15T04:36:44Z</dcterms:modified>
</cp:coreProperties>
</file>