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F20" i="1" l="1"/>
  <c r="F21" i="1"/>
  <c r="F18" i="1"/>
  <c r="F17" i="1"/>
  <c r="F16" i="1"/>
  <c r="F14" i="1"/>
  <c r="F15" i="1" s="1"/>
  <c r="F6" i="1"/>
  <c r="F10" i="1"/>
  <c r="F7" i="1"/>
  <c r="F8" i="1"/>
  <c r="J21" i="1"/>
  <c r="J20" i="1"/>
  <c r="I21" i="1"/>
  <c r="I20" i="1"/>
  <c r="H21" i="1"/>
  <c r="H20" i="1"/>
  <c r="G21" i="1"/>
  <c r="G20" i="1"/>
  <c r="J14" i="1"/>
  <c r="I14" i="1"/>
  <c r="H14" i="1"/>
  <c r="G14" i="1"/>
  <c r="J13" i="1"/>
  <c r="I13" i="1"/>
  <c r="H13" i="1"/>
  <c r="G13" i="1"/>
  <c r="J6" i="1"/>
  <c r="I6" i="1"/>
  <c r="H6" i="1"/>
  <c r="G6" i="1"/>
  <c r="J8" i="1"/>
  <c r="I8" i="1"/>
  <c r="H8" i="1"/>
  <c r="G8" i="1"/>
  <c r="J9" i="1"/>
  <c r="I9" i="1"/>
  <c r="H9" i="1"/>
  <c r="G9" i="1"/>
  <c r="J10" i="1"/>
  <c r="I10" i="1"/>
  <c r="H10" i="1"/>
  <c r="G10" i="1"/>
  <c r="J7" i="1"/>
  <c r="I7" i="1"/>
  <c r="H7" i="1"/>
  <c r="G7" i="1"/>
  <c r="F22" i="1" l="1"/>
  <c r="H11" i="1" l="1"/>
  <c r="G11" i="1"/>
  <c r="G15" i="1" l="1"/>
  <c r="J11" i="1"/>
  <c r="G22" i="1" l="1"/>
  <c r="F11" i="1"/>
  <c r="I11" i="1"/>
  <c r="J22" i="1"/>
  <c r="I22" i="1"/>
  <c r="H22" i="1"/>
  <c r="J15" i="1"/>
  <c r="I15" i="1"/>
  <c r="H15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<sst xmlns="http://schemas.openxmlformats.org/spreadsheetml/2006/main" count="60" uniqueCount="53">
  <si>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</si>
  <si>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</si>
  <si>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</si>
  <si>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</si>
  <si>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</si>
  <si>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</si>
  <si>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</si>
  <si>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</si>
  <si>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</si>
  <si>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</si>
  <si>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</si>
  <si>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</si>
  <si>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</si>
  <si>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</si>
  <si>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</si>
  <si>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</si>
  <si>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</si>
  <si>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</si>
  <si>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</si>
  <si>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</si>
  <si>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</si>
  <si>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</si>
  <si>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</si>
  <si>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</si>
  <si>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</si>
  <si>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</si>
  <si>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</si>
  <si>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</si>
  <si>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</si>
  <si>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Икра кабачковая</t>
  </si>
  <si>
    <t>Масло сливочное</t>
  </si>
  <si>
    <t>добавки</t>
  </si>
  <si>
    <t>200</t>
  </si>
  <si>
    <t>Творожное печенье</t>
  </si>
  <si>
    <t>Конфета "35"</t>
  </si>
  <si>
    <t>Сыр (порциями)</t>
  </si>
  <si>
    <t>Какао с молоком</t>
  </si>
  <si>
    <t>Батон</t>
  </si>
  <si>
    <t>Чай с лимоном</t>
  </si>
  <si>
    <t>Гренка молочная</t>
  </si>
  <si>
    <t>42</t>
  </si>
  <si>
    <t>Компот из кураги</t>
  </si>
  <si>
    <t>Азу с тш.говядиной</t>
  </si>
  <si>
    <t>Каша пшенная молочная жидкая</t>
  </si>
  <si>
    <t>250</t>
  </si>
  <si>
    <t>Суп "Волна"</t>
  </si>
  <si>
    <t>31</t>
  </si>
  <si>
    <t>60</t>
  </si>
  <si>
    <t>130/35</t>
  </si>
  <si>
    <t>32</t>
  </si>
  <si>
    <t>МБОУ БСШ №1 имени Е.К. Зырянова</t>
  </si>
  <si>
    <t>1</t>
  </si>
  <si>
    <r>
      <t>"_</t>
    </r>
    <r>
      <rPr>
        <u/>
        <sz val="11"/>
        <color theme="1"/>
        <rFont val="Calibri"/>
        <family val="2"/>
        <charset val="204"/>
        <scheme val="minor"/>
      </rPr>
      <t>13__"__10__</t>
    </r>
    <r>
      <rPr>
        <sz val="11"/>
        <color theme="1"/>
        <rFont val="Calibri"/>
        <family val="2"/>
        <scheme val="minor"/>
      </rPr>
      <t>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</si>
</sst>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6" xfId="0" applyFont="1" applyFill="1" applyBorder="1"/>
    <xf numFmtId="0" fontId="3" fillId="0" borderId="14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topLeftCell="A14" zoomScale="110" zoomScaleNormal="110" workbookViewId="0">
      <selection activeCell="A24" sqref="A24:J47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8" bestFit="1" customWidth="1"/>
    <col min="6" max="6" width="8.28515625" style="18" bestFit="1" customWidth="1"/>
    <col min="7" max="7" width="7.7109375" style="1" customWidth="1"/>
    <col min="8" max="8" width="6.14062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0" t="s">
        <v>50</v>
      </c>
      <c r="C1" s="81"/>
      <c r="D1" s="82"/>
      <c r="E1" s="18" t="s">
        <v>28</v>
      </c>
      <c r="F1" s="17" t="s">
        <v>51</v>
      </c>
      <c r="H1" s="1" t="s">
        <v>1</v>
      </c>
      <c r="I1" s="16" t="s">
        <v>52</v>
      </c>
    </row>
    <row r="2" spans="1:10" ht="15.75" thickBot="1" x14ac:dyDescent="0.3">
      <c r="B2" s="2" t="s">
        <v>27</v>
      </c>
    </row>
    <row r="3" spans="1:10" s="23" customFormat="1" ht="30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32" t="s">
        <v>21</v>
      </c>
      <c r="F3" s="3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30.75" thickBot="1" x14ac:dyDescent="0.3">
      <c r="A4" s="3" t="s">
        <v>10</v>
      </c>
      <c r="B4" s="8" t="s">
        <v>11</v>
      </c>
      <c r="C4" s="39">
        <v>43</v>
      </c>
      <c r="D4" s="40" t="s">
        <v>43</v>
      </c>
      <c r="E4" s="33" t="s">
        <v>32</v>
      </c>
      <c r="F4" s="63">
        <v>14.03</v>
      </c>
      <c r="G4" s="5">
        <v>43.26</v>
      </c>
      <c r="H4" s="5">
        <v>5.64</v>
      </c>
      <c r="I4" s="5">
        <v>7.5</v>
      </c>
      <c r="J4" s="6">
        <v>33.94</v>
      </c>
    </row>
    <row r="5" spans="1:10" ht="15.75" x14ac:dyDescent="0.25">
      <c r="A5" s="7"/>
      <c r="B5" s="24" t="s">
        <v>12</v>
      </c>
      <c r="C5" s="69">
        <v>36</v>
      </c>
      <c r="D5" s="70" t="s">
        <v>36</v>
      </c>
      <c r="E5" s="71" t="s">
        <v>32</v>
      </c>
      <c r="F5" s="72">
        <v>11.16</v>
      </c>
      <c r="G5" s="14">
        <v>117</v>
      </c>
      <c r="H5" s="14">
        <v>4.45</v>
      </c>
      <c r="I5" s="14">
        <v>3.6</v>
      </c>
      <c r="J5" s="26">
        <v>16.149999999999999</v>
      </c>
    </row>
    <row r="6" spans="1:10" ht="15.75" x14ac:dyDescent="0.25">
      <c r="A6" s="7"/>
      <c r="B6" s="73" t="s">
        <v>31</v>
      </c>
      <c r="C6" s="41">
        <v>6</v>
      </c>
      <c r="D6" s="42" t="s">
        <v>35</v>
      </c>
      <c r="E6" s="34">
        <v>13</v>
      </c>
      <c r="F6" s="60">
        <f>7.56*13/12</f>
        <v>8.19</v>
      </c>
      <c r="G6" s="9">
        <f>36*14/12</f>
        <v>42</v>
      </c>
      <c r="H6" s="9">
        <f>1.36*14/12</f>
        <v>1.5866666666666669</v>
      </c>
      <c r="I6" s="9">
        <f>2.76*14/12</f>
        <v>3.22</v>
      </c>
      <c r="J6" s="10">
        <f>0.31*14/12</f>
        <v>0.36166666666666664</v>
      </c>
    </row>
    <row r="7" spans="1:10" ht="15.75" x14ac:dyDescent="0.25">
      <c r="A7" s="7"/>
      <c r="B7" s="75"/>
      <c r="C7" s="41">
        <v>3</v>
      </c>
      <c r="D7" s="42" t="s">
        <v>30</v>
      </c>
      <c r="E7" s="34">
        <v>10</v>
      </c>
      <c r="F7" s="60">
        <f>7.36*10/10</f>
        <v>7.3600000000000012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 x14ac:dyDescent="0.25">
      <c r="A8" s="7"/>
      <c r="B8" s="74"/>
      <c r="C8" s="68" t="s">
        <v>22</v>
      </c>
      <c r="D8" s="42" t="s">
        <v>33</v>
      </c>
      <c r="E8" s="34">
        <v>38</v>
      </c>
      <c r="F8" s="60">
        <f>114.6*0.019*2</f>
        <v>4.3548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 x14ac:dyDescent="0.25">
      <c r="A9" s="7"/>
      <c r="B9" s="25" t="s">
        <v>18</v>
      </c>
      <c r="C9" s="41" t="s">
        <v>22</v>
      </c>
      <c r="D9" s="42" t="s">
        <v>23</v>
      </c>
      <c r="E9" s="34">
        <v>26</v>
      </c>
      <c r="F9" s="60">
        <v>1.1599999999999999</v>
      </c>
      <c r="G9" s="9">
        <f>40*23/20</f>
        <v>46</v>
      </c>
      <c r="H9" s="9">
        <f>0.98*23/20</f>
        <v>1.127</v>
      </c>
      <c r="I9" s="9">
        <f>0.2*23/20</f>
        <v>0.23000000000000004</v>
      </c>
      <c r="J9" s="10">
        <f>8.95*23/20</f>
        <v>10.2925</v>
      </c>
    </row>
    <row r="10" spans="1:10" ht="15.75" x14ac:dyDescent="0.25">
      <c r="A10" s="7"/>
      <c r="B10" s="49"/>
      <c r="C10" s="41" t="s">
        <v>22</v>
      </c>
      <c r="D10" s="42" t="s">
        <v>37</v>
      </c>
      <c r="E10" s="34">
        <v>27</v>
      </c>
      <c r="F10" s="60">
        <f>86.25*0.027</f>
        <v>2.3287499999999999</v>
      </c>
      <c r="G10" s="9">
        <f>41.6*24/20</f>
        <v>49.92</v>
      </c>
      <c r="H10" s="9">
        <f>1.6*24/20</f>
        <v>1.9200000000000004</v>
      </c>
      <c r="I10" s="9">
        <f>0.03*24/20</f>
        <v>3.5999999999999997E-2</v>
      </c>
      <c r="J10" s="10">
        <f>8.02*24/20</f>
        <v>9.6239999999999988</v>
      </c>
    </row>
    <row r="11" spans="1:10" ht="16.5" thickBot="1" x14ac:dyDescent="0.3">
      <c r="A11" s="54"/>
      <c r="B11" s="55"/>
      <c r="C11" s="56"/>
      <c r="D11" s="57"/>
      <c r="E11" s="58"/>
      <c r="F11" s="64">
        <f>SUM(F4:F10)</f>
        <v>48.583549999999988</v>
      </c>
      <c r="G11" s="59">
        <f>SUM(G4:G10)</f>
        <v>507.62</v>
      </c>
      <c r="H11" s="59">
        <f>SUM(H4:H10)</f>
        <v>18.333666666666666</v>
      </c>
      <c r="I11" s="59">
        <f>SUM(I4:I10)</f>
        <v>31.616000000000003</v>
      </c>
      <c r="J11" s="59">
        <f>SUM(J4:J10)</f>
        <v>74.018166666666659</v>
      </c>
    </row>
    <row r="12" spans="1:10" ht="15.75" x14ac:dyDescent="0.25">
      <c r="A12" s="3" t="s">
        <v>24</v>
      </c>
      <c r="B12" s="4"/>
      <c r="C12" s="43">
        <v>30</v>
      </c>
      <c r="D12" s="44" t="s">
        <v>38</v>
      </c>
      <c r="E12" s="35">
        <v>200</v>
      </c>
      <c r="F12" s="63">
        <v>3.4</v>
      </c>
      <c r="G12" s="5">
        <v>43</v>
      </c>
      <c r="H12" s="5">
        <v>0.06</v>
      </c>
      <c r="I12" s="5">
        <v>0.01</v>
      </c>
      <c r="J12" s="6">
        <v>10.220000000000001</v>
      </c>
    </row>
    <row r="13" spans="1:10" ht="15.75" x14ac:dyDescent="0.25">
      <c r="A13" s="7"/>
      <c r="B13" s="76"/>
      <c r="C13" s="77">
        <v>65</v>
      </c>
      <c r="D13" s="78" t="s">
        <v>39</v>
      </c>
      <c r="E13" s="79">
        <v>130</v>
      </c>
      <c r="F13" s="72">
        <v>17.32</v>
      </c>
      <c r="G13" s="14">
        <f>235*140/100</f>
        <v>329</v>
      </c>
      <c r="H13" s="14">
        <f>8.68*140/100</f>
        <v>12.152000000000001</v>
      </c>
      <c r="I13" s="14">
        <f>5.52*140/100</f>
        <v>7.7279999999999998</v>
      </c>
      <c r="J13" s="26">
        <f>37.78*140/100</f>
        <v>52.891999999999996</v>
      </c>
    </row>
    <row r="14" spans="1:10" ht="15.75" x14ac:dyDescent="0.25">
      <c r="A14" s="7"/>
      <c r="B14" s="11"/>
      <c r="C14" s="45" t="s">
        <v>22</v>
      </c>
      <c r="D14" s="46" t="s">
        <v>34</v>
      </c>
      <c r="E14" s="36" t="s">
        <v>40</v>
      </c>
      <c r="F14" s="60">
        <f>374.4*0.042</f>
        <v>15.7248</v>
      </c>
      <c r="G14" s="9">
        <f>158.9*42/50</f>
        <v>133.476</v>
      </c>
      <c r="H14" s="9">
        <f>2.68*42/50</f>
        <v>2.2511999999999999</v>
      </c>
      <c r="I14" s="9">
        <f>3.5*42/50</f>
        <v>2.94</v>
      </c>
      <c r="J14" s="10">
        <f>29.18*42/50</f>
        <v>24.511199999999999</v>
      </c>
    </row>
    <row r="15" spans="1:10" ht="16.5" thickBot="1" x14ac:dyDescent="0.3">
      <c r="A15" s="50"/>
      <c r="B15" s="28"/>
      <c r="C15" s="51"/>
      <c r="D15" s="52"/>
      <c r="E15" s="53"/>
      <c r="F15" s="65">
        <f>SUM(F12:F14)</f>
        <v>36.444800000000001</v>
      </c>
      <c r="G15" s="61">
        <f>SUM(G12:G14)</f>
        <v>505.476</v>
      </c>
      <c r="H15" s="61">
        <f t="shared" ref="H15:J15" si="0">SUM(H12:H14)</f>
        <v>14.463200000000001</v>
      </c>
      <c r="I15" s="61">
        <f t="shared" si="0"/>
        <v>10.677999999999999</v>
      </c>
      <c r="J15" s="62">
        <f t="shared" si="0"/>
        <v>87.623199999999997</v>
      </c>
    </row>
    <row r="16" spans="1:10" ht="15.75" x14ac:dyDescent="0.25">
      <c r="A16" s="3" t="s">
        <v>13</v>
      </c>
      <c r="B16" s="4" t="s">
        <v>14</v>
      </c>
      <c r="C16" s="43">
        <v>21</v>
      </c>
      <c r="D16" s="44" t="s">
        <v>29</v>
      </c>
      <c r="E16" s="33" t="s">
        <v>47</v>
      </c>
      <c r="F16" s="63">
        <f>8.99*60/60</f>
        <v>8.99</v>
      </c>
      <c r="G16" s="5">
        <v>88.8</v>
      </c>
      <c r="H16" s="5">
        <v>1.02</v>
      </c>
      <c r="I16" s="5">
        <v>7.98</v>
      </c>
      <c r="J16" s="6">
        <v>3.06</v>
      </c>
    </row>
    <row r="17" spans="1:10" ht="15.75" x14ac:dyDescent="0.25">
      <c r="A17" s="7"/>
      <c r="B17" s="8" t="s">
        <v>15</v>
      </c>
      <c r="C17" s="45">
        <v>73</v>
      </c>
      <c r="D17" s="46" t="s">
        <v>45</v>
      </c>
      <c r="E17" s="36" t="s">
        <v>44</v>
      </c>
      <c r="F17" s="60">
        <f>11.35*250/250</f>
        <v>11.35</v>
      </c>
      <c r="G17" s="9">
        <v>206</v>
      </c>
      <c r="H17" s="9">
        <v>10.31</v>
      </c>
      <c r="I17" s="9">
        <v>7.55</v>
      </c>
      <c r="J17" s="10">
        <v>18.48</v>
      </c>
    </row>
    <row r="18" spans="1:10" ht="15.75" x14ac:dyDescent="0.25">
      <c r="A18" s="7"/>
      <c r="B18" s="8" t="s">
        <v>16</v>
      </c>
      <c r="C18" s="45">
        <v>61</v>
      </c>
      <c r="D18" s="46" t="s">
        <v>42</v>
      </c>
      <c r="E18" s="36" t="s">
        <v>48</v>
      </c>
      <c r="F18" s="60">
        <f>17.19*130/150+36.81*35/50</f>
        <v>40.665000000000006</v>
      </c>
      <c r="G18" s="9">
        <v>103</v>
      </c>
      <c r="H18" s="9">
        <v>12.92</v>
      </c>
      <c r="I18" s="9">
        <v>2.2799999999999998</v>
      </c>
      <c r="J18" s="10">
        <v>8.31</v>
      </c>
    </row>
    <row r="19" spans="1:10" ht="15.75" x14ac:dyDescent="0.25">
      <c r="A19" s="7"/>
      <c r="B19" s="8" t="s">
        <v>25</v>
      </c>
      <c r="C19" s="45">
        <v>74</v>
      </c>
      <c r="D19" s="46" t="s">
        <v>41</v>
      </c>
      <c r="E19" s="36">
        <v>200</v>
      </c>
      <c r="F19" s="60">
        <v>8.6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19</v>
      </c>
      <c r="C20" s="45" t="s">
        <v>22</v>
      </c>
      <c r="D20" s="46" t="s">
        <v>26</v>
      </c>
      <c r="E20" s="36" t="s">
        <v>49</v>
      </c>
      <c r="F20" s="60">
        <f>58.5*0.032</f>
        <v>1.8720000000000001</v>
      </c>
      <c r="G20" s="9">
        <f>62.4*32/30</f>
        <v>66.56</v>
      </c>
      <c r="H20" s="9">
        <f>2.4*32/30</f>
        <v>2.56</v>
      </c>
      <c r="I20" s="9">
        <f>0.45*32/30</f>
        <v>0.48000000000000004</v>
      </c>
      <c r="J20" s="10">
        <f>11.37*32/30</f>
        <v>12.127999999999998</v>
      </c>
    </row>
    <row r="21" spans="1:10" ht="15.75" x14ac:dyDescent="0.25">
      <c r="A21" s="7"/>
      <c r="B21" s="15" t="s">
        <v>17</v>
      </c>
      <c r="C21" s="47" t="s">
        <v>22</v>
      </c>
      <c r="D21" s="48" t="s">
        <v>23</v>
      </c>
      <c r="E21" s="37" t="s">
        <v>46</v>
      </c>
      <c r="F21" s="66">
        <f>45.14*0.031</f>
        <v>1.39934</v>
      </c>
      <c r="G21" s="12">
        <f>60*31/30</f>
        <v>62</v>
      </c>
      <c r="H21" s="12">
        <f>1.47*31/30</f>
        <v>1.5189999999999999</v>
      </c>
      <c r="I21" s="12">
        <f>0.3*31/30</f>
        <v>0.30999999999999994</v>
      </c>
      <c r="J21" s="13">
        <f>13.44*31/30</f>
        <v>13.888</v>
      </c>
    </row>
    <row r="22" spans="1:10" ht="16.5" thickBot="1" x14ac:dyDescent="0.3">
      <c r="A22" s="27"/>
      <c r="B22" s="28"/>
      <c r="C22" s="29"/>
      <c r="D22" s="29"/>
      <c r="E22" s="38"/>
      <c r="F22" s="67">
        <f>SUM(F16:F21)</f>
        <v>72.876339999999999</v>
      </c>
      <c r="G22" s="30">
        <f>SUM(G16:G21)</f>
        <v>623.36</v>
      </c>
      <c r="H22" s="30">
        <f>SUM(H16:H21)</f>
        <v>29.008999999999997</v>
      </c>
      <c r="I22" s="30">
        <f>SUM(I16:I21)</f>
        <v>18.880000000000003</v>
      </c>
      <c r="J22" s="31">
        <f>SUM(J16:J21)</f>
        <v>75.506</v>
      </c>
    </row>
    <row r="23" spans="1:10" x14ac:dyDescent="0.25">
      <c r="E23" s="1"/>
      <c r="F23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F6:F7 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2021-09-10T01:26:53Z</cp:lastPrinted>
  <dcterms:created xsi:type="dcterms:W3CDTF">2015-06-05T18:19:34Z</dcterms:created>
  <dcterms:modified xsi:type="dcterms:W3CDTF">2021-10-28T07:30:40Z</dcterms:modified>
</cp:coreProperties>
</file>