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8" yWindow="-108" windowWidth="23256" windowHeight="12576"/>
  </bookViews>
  <sheets>
    <sheet name="бесплатно" sheetId="1" r:id="rId1"/>
  </sheets>
  <calcPr calcId="145621"/>
</workbook>
</file>

<file path=xl/calcChain.xml><?xml version="1.0" encoding="utf-8"?>
<calcChain xmlns="http://schemas.openxmlformats.org/spreadsheetml/2006/main">
  <c r="J14" i="1" l="1"/>
  <c r="I14" i="1"/>
  <c r="H14" i="1"/>
  <c r="G14" i="1"/>
  <c r="F20" i="1"/>
  <c r="F19" i="1"/>
  <c r="F14" i="1"/>
  <c r="J7" i="1"/>
  <c r="J6" i="1"/>
  <c r="I7" i="1"/>
  <c r="I6" i="1"/>
  <c r="H7" i="1"/>
  <c r="H6" i="1"/>
  <c r="G7" i="1"/>
  <c r="G6" i="1"/>
  <c r="F7" i="1"/>
  <c r="F6" i="1"/>
  <c r="J17" i="1"/>
  <c r="I17" i="1"/>
  <c r="H17" i="1"/>
  <c r="G17" i="1"/>
  <c r="J20" i="1"/>
  <c r="J19" i="1"/>
  <c r="I20" i="1"/>
  <c r="I19" i="1"/>
  <c r="H20" i="1"/>
  <c r="H19" i="1"/>
  <c r="G20" i="1"/>
  <c r="G19" i="1"/>
  <c r="F9" i="1"/>
  <c r="F8" i="1"/>
  <c r="F17" i="1"/>
  <c r="F16" i="1"/>
  <c r="F15" i="1"/>
  <c r="F4" i="1"/>
  <c r="G21" i="1" l="1"/>
  <c r="F12" i="1"/>
  <c r="F11" i="1"/>
  <c r="H13" i="1"/>
  <c r="G13" i="1"/>
  <c r="J21" i="1" l="1"/>
  <c r="H21" i="1"/>
  <c r="J13" i="1"/>
  <c r="I13" i="1"/>
  <c r="J9" i="1"/>
  <c r="J10" i="1" s="1"/>
  <c r="I9" i="1"/>
  <c r="I10" i="1" s="1"/>
  <c r="H9" i="1"/>
  <c r="H10" i="1" s="1"/>
  <c r="G9" i="1"/>
  <c r="G10" i="1" s="1"/>
  <c r="I21" i="1" l="1"/>
</calcChain>
</file>

<file path=xl/sharedStrings.xml><?xml version="1.0" encoding="utf-8"?>
<sst xmlns="http://schemas.openxmlformats.org/spreadsheetml/2006/main" count="60" uniqueCount="53">
  <si>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</si>
  <si>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</si>
  <si>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</si>
  <si>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</si>
  <si>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</si>
  <si>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</si>
  <si>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</si>
  <si>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</si>
  <si>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</si>
  <si>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</si>
  <si>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</si>
  <si>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</si>
  <si>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</si>
  <si>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</si>
  <si>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</si>
  <si>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</si>
  <si>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</si>
  <si>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</si>
  <si>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</si>
  <si>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</si>
  <si>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</si>
  <si>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</si>
  <si>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</si>
  <si>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</si>
  <si>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добавка</t>
  </si>
  <si>
    <t>Полдник</t>
  </si>
  <si>
    <t>напиток</t>
  </si>
  <si>
    <t>Хлеб пшеничный</t>
  </si>
  <si>
    <t>6-10 лет</t>
  </si>
  <si>
    <t>корп</t>
  </si>
  <si>
    <t>Зав.производством _________________________________</t>
  </si>
  <si>
    <t>Бухгалтер калькулятор _______________________________</t>
  </si>
  <si>
    <t>Плов из птицы</t>
  </si>
  <si>
    <t>Огурец соленый</t>
  </si>
  <si>
    <t>Лепешка с сыром</t>
  </si>
  <si>
    <t>Рыба тушеная в томате с овощами</t>
  </si>
  <si>
    <t>Пюре картофельное</t>
  </si>
  <si>
    <t>Кампот из смеси сухофруктов</t>
  </si>
  <si>
    <t>Борщ с капустой и мясом со сметаной</t>
  </si>
  <si>
    <t>45/45</t>
  </si>
  <si>
    <t>180</t>
  </si>
  <si>
    <t>Чай с сахаром</t>
  </si>
  <si>
    <t>120/40</t>
  </si>
  <si>
    <t>235/15/5</t>
  </si>
  <si>
    <t>Зеленый горошек</t>
  </si>
  <si>
    <t>30</t>
  </si>
  <si>
    <t>Вафли</t>
  </si>
  <si>
    <t>Снежок</t>
  </si>
  <si>
    <t>День  3</t>
  </si>
  <si>
    <t>65</t>
  </si>
  <si>
    <t>МБОУ БСШ №1 имени Е.К. Зырянова</t>
  </si>
  <si>
    <t>1</t>
  </si>
  <si>
    <t>16.02.2023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</si>
</sst>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0" fillId="0" borderId="5" xfId="0" applyBorder="1"/>
    <xf numFmtId="0" fontId="0" fillId="0" borderId="6" xfId="0" applyBorder="1"/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4" xfId="0" applyBorder="1" applyProtection="1">
      <protection locked="0"/>
    </xf>
    <xf numFmtId="2" fontId="0" fillId="0" borderId="14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0" fontId="0" fillId="0" borderId="14" xfId="0" applyBorder="1"/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6" xfId="0" applyBorder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6" xfId="0" applyFont="1" applyBorder="1"/>
    <xf numFmtId="0" fontId="3" fillId="0" borderId="1" xfId="0" applyFont="1" applyBorder="1"/>
    <xf numFmtId="0" fontId="3" fillId="0" borderId="1" xfId="0" applyFont="1" applyBorder="1" applyProtection="1">
      <protection locked="0"/>
    </xf>
    <xf numFmtId="2" fontId="0" fillId="0" borderId="20" xfId="0" applyNumberFormat="1" applyBorder="1" applyProtection="1">
      <protection locked="0"/>
    </xf>
    <xf numFmtId="0" fontId="0" fillId="0" borderId="17" xfId="0" applyBorder="1"/>
    <xf numFmtId="0" fontId="0" fillId="0" borderId="18" xfId="0" applyBorder="1" applyProtection="1">
      <protection locked="0"/>
    </xf>
    <xf numFmtId="0" fontId="0" fillId="0" borderId="18" xfId="0" applyBorder="1"/>
    <xf numFmtId="2" fontId="0" fillId="0" borderId="18" xfId="0" applyNumberFormat="1" applyBorder="1"/>
    <xf numFmtId="2" fontId="0" fillId="0" borderId="19" xfId="0" applyNumberFormat="1" applyBorder="1"/>
    <xf numFmtId="0" fontId="4" fillId="0" borderId="11" xfId="0" applyFont="1" applyBorder="1" applyAlignment="1">
      <alignment horizontal="center" vertical="center"/>
    </xf>
    <xf numFmtId="49" fontId="4" fillId="0" borderId="6" xfId="0" applyNumberFormat="1" applyFont="1" applyBorder="1" applyAlignment="1" applyProtection="1">
      <alignment horizontal="center"/>
      <protection locked="0"/>
    </xf>
    <xf numFmtId="2" fontId="4" fillId="0" borderId="6" xfId="0" applyNumberFormat="1" applyFont="1" applyBorder="1" applyProtection="1"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2" fontId="4" fillId="0" borderId="1" xfId="0" applyNumberFormat="1" applyFont="1" applyBorder="1" applyProtection="1">
      <protection locked="0"/>
    </xf>
    <xf numFmtId="1" fontId="4" fillId="0" borderId="6" xfId="0" applyNumberFormat="1" applyFont="1" applyBorder="1" applyAlignment="1" applyProtection="1">
      <alignment horizontal="center"/>
      <protection locked="0"/>
    </xf>
    <xf numFmtId="1" fontId="4" fillId="0" borderId="14" xfId="0" applyNumberFormat="1" applyFont="1" applyBorder="1" applyAlignment="1" applyProtection="1">
      <alignment horizontal="center"/>
      <protection locked="0"/>
    </xf>
    <xf numFmtId="2" fontId="4" fillId="0" borderId="14" xfId="0" applyNumberFormat="1" applyFont="1" applyBorder="1" applyProtection="1"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49" fontId="4" fillId="0" borderId="14" xfId="0" applyNumberFormat="1" applyFont="1" applyBorder="1" applyAlignment="1" applyProtection="1">
      <alignment horizontal="center"/>
      <protection locked="0"/>
    </xf>
    <xf numFmtId="0" fontId="4" fillId="0" borderId="18" xfId="0" applyFont="1" applyBorder="1" applyAlignment="1">
      <alignment horizontal="center"/>
    </xf>
    <xf numFmtId="2" fontId="4" fillId="0" borderId="18" xfId="0" applyNumberFormat="1" applyFont="1" applyBorder="1"/>
    <xf numFmtId="0" fontId="5" fillId="0" borderId="6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wrapText="1"/>
      <protection locked="0"/>
    </xf>
    <xf numFmtId="0" fontId="3" fillId="0" borderId="4" xfId="0" applyFont="1" applyBorder="1" applyProtection="1">
      <protection locked="0"/>
    </xf>
    <xf numFmtId="0" fontId="0" fillId="0" borderId="21" xfId="0" applyBorder="1"/>
    <xf numFmtId="0" fontId="0" fillId="0" borderId="22" xfId="0" applyBorder="1" applyProtection="1"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wrapText="1"/>
      <protection locked="0"/>
    </xf>
    <xf numFmtId="1" fontId="4" fillId="0" borderId="22" xfId="0" applyNumberFormat="1" applyFont="1" applyBorder="1" applyAlignment="1" applyProtection="1">
      <alignment horizontal="center"/>
      <protection locked="0"/>
    </xf>
    <xf numFmtId="2" fontId="4" fillId="0" borderId="22" xfId="0" applyNumberFormat="1" applyFont="1" applyBorder="1" applyProtection="1">
      <protection locked="0"/>
    </xf>
    <xf numFmtId="2" fontId="0" fillId="0" borderId="22" xfId="0" applyNumberFormat="1" applyBorder="1" applyProtection="1"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49" fontId="0" fillId="0" borderId="0" xfId="0" applyNumberForma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2"/>
  <sheetViews>
    <sheetView tabSelected="1" workbookViewId="0">
      <selection activeCell="M19" sqref="M18:M19"/>
    </sheetView>
  </sheetViews>
  <sheetFormatPr defaultRowHeight="14.4" x14ac:dyDescent="0.3"/>
  <cols>
    <col min="1" max="1" width="11.77734375" bestFit="1" customWidth="1"/>
    <col min="2" max="2" width="11.5546875" customWidth="1"/>
    <col min="3" max="3" width="7.109375" bestFit="1" customWidth="1"/>
    <col min="4" max="4" width="24.6640625" bestFit="1" customWidth="1"/>
    <col min="5" max="5" width="9.77734375" style="17" customWidth="1"/>
    <col min="6" max="6" width="9.33203125" bestFit="1" customWidth="1"/>
    <col min="7" max="7" width="7.6640625" customWidth="1"/>
    <col min="8" max="8" width="7.21875" bestFit="1" customWidth="1"/>
    <col min="9" max="9" width="6.5546875" customWidth="1"/>
    <col min="10" max="10" width="8.5546875" customWidth="1"/>
  </cols>
  <sheetData>
    <row r="1" spans="1:10" ht="28.8" customHeight="1" x14ac:dyDescent="0.3">
      <c r="A1" t="s">
        <v>0</v>
      </c>
      <c r="B1" s="66" t="s">
        <v>50</v>
      </c>
      <c r="C1" s="67"/>
      <c r="D1" s="68"/>
      <c r="E1" s="17" t="s">
        <v>29</v>
      </c>
      <c r="F1" s="16" t="s">
        <v>51</v>
      </c>
      <c r="H1" t="s">
        <v>48</v>
      </c>
      <c r="I1" s="69" t="s">
        <v>52</v>
      </c>
    </row>
    <row r="2" spans="1:10" ht="15" thickBot="1" x14ac:dyDescent="0.35">
      <c r="B2" s="1" t="s">
        <v>28</v>
      </c>
    </row>
    <row r="3" spans="1:10" s="23" customFormat="1" ht="29.4" thickBot="1" x14ac:dyDescent="0.35">
      <c r="A3" s="19" t="s">
        <v>1</v>
      </c>
      <c r="B3" s="20" t="s">
        <v>2</v>
      </c>
      <c r="C3" s="20" t="s">
        <v>20</v>
      </c>
      <c r="D3" s="20" t="s">
        <v>3</v>
      </c>
      <c r="E3" s="36" t="s">
        <v>21</v>
      </c>
      <c r="F3" s="36" t="s">
        <v>4</v>
      </c>
      <c r="G3" s="21" t="s">
        <v>5</v>
      </c>
      <c r="H3" s="20" t="s">
        <v>6</v>
      </c>
      <c r="I3" s="20" t="s">
        <v>7</v>
      </c>
      <c r="J3" s="22" t="s">
        <v>8</v>
      </c>
    </row>
    <row r="4" spans="1:10" ht="15.6" x14ac:dyDescent="0.3">
      <c r="A4" s="2" t="s">
        <v>9</v>
      </c>
      <c r="B4" s="27" t="s">
        <v>10</v>
      </c>
      <c r="C4" s="48">
        <v>34</v>
      </c>
      <c r="D4" s="49" t="s">
        <v>32</v>
      </c>
      <c r="E4" s="37" t="s">
        <v>42</v>
      </c>
      <c r="F4" s="38">
        <f>19.87*40/54+7.07*120/106</f>
        <v>22.722292103424181</v>
      </c>
      <c r="G4" s="4">
        <v>348.8</v>
      </c>
      <c r="H4" s="4">
        <v>15.89</v>
      </c>
      <c r="I4" s="4">
        <v>20.27</v>
      </c>
      <c r="J4" s="5">
        <v>25.71</v>
      </c>
    </row>
    <row r="5" spans="1:10" ht="15.6" x14ac:dyDescent="0.3">
      <c r="A5" s="6"/>
      <c r="B5" s="28" t="s">
        <v>11</v>
      </c>
      <c r="C5" s="50">
        <v>57</v>
      </c>
      <c r="D5" s="51" t="s">
        <v>41</v>
      </c>
      <c r="E5" s="39">
        <v>200</v>
      </c>
      <c r="F5" s="40">
        <v>1.58</v>
      </c>
      <c r="G5" s="8">
        <v>41</v>
      </c>
      <c r="H5" s="8">
        <v>0</v>
      </c>
      <c r="I5" s="8">
        <v>0</v>
      </c>
      <c r="J5" s="9">
        <v>10.01</v>
      </c>
    </row>
    <row r="6" spans="1:10" ht="15.6" x14ac:dyDescent="0.3">
      <c r="A6" s="6"/>
      <c r="B6" s="28" t="s">
        <v>18</v>
      </c>
      <c r="C6" s="50" t="s">
        <v>22</v>
      </c>
      <c r="D6" s="51" t="s">
        <v>23</v>
      </c>
      <c r="E6" s="39">
        <v>20</v>
      </c>
      <c r="F6" s="40">
        <f>50.71*0.02</f>
        <v>1.0142</v>
      </c>
      <c r="G6" s="8">
        <f>40*20/20</f>
        <v>40</v>
      </c>
      <c r="H6" s="8">
        <f>0.98*20/20</f>
        <v>0.98000000000000009</v>
      </c>
      <c r="I6" s="8">
        <f>0.2*20/20</f>
        <v>0.2</v>
      </c>
      <c r="J6" s="9">
        <f>8.95*20/20</f>
        <v>8.9499999999999993</v>
      </c>
    </row>
    <row r="7" spans="1:10" ht="15.6" x14ac:dyDescent="0.3">
      <c r="A7" s="6"/>
      <c r="B7" s="29"/>
      <c r="C7" s="50" t="s">
        <v>22</v>
      </c>
      <c r="D7" s="51" t="s">
        <v>27</v>
      </c>
      <c r="E7" s="39">
        <v>20</v>
      </c>
      <c r="F7" s="40">
        <f>74.8*0.02</f>
        <v>1.496</v>
      </c>
      <c r="G7" s="8">
        <f>41.6*20/20</f>
        <v>41.6</v>
      </c>
      <c r="H7" s="8">
        <f>1.6*20/20</f>
        <v>1.6</v>
      </c>
      <c r="I7" s="8">
        <f>0.03*20/20</f>
        <v>0.03</v>
      </c>
      <c r="J7" s="9">
        <f>8.02*20/20</f>
        <v>8.02</v>
      </c>
    </row>
    <row r="8" spans="1:10" ht="15.6" x14ac:dyDescent="0.3">
      <c r="A8" s="6"/>
      <c r="B8" s="29" t="s">
        <v>24</v>
      </c>
      <c r="C8" s="50">
        <v>4</v>
      </c>
      <c r="D8" s="51" t="s">
        <v>33</v>
      </c>
      <c r="E8" s="39">
        <v>60</v>
      </c>
      <c r="F8" s="40">
        <f>28.02*60/60</f>
        <v>28.02</v>
      </c>
      <c r="G8" s="8">
        <v>14.14</v>
      </c>
      <c r="H8" s="8">
        <v>0.66</v>
      </c>
      <c r="I8" s="8">
        <v>0.12</v>
      </c>
      <c r="J8" s="9">
        <v>2.2799999999999998</v>
      </c>
    </row>
    <row r="9" spans="1:10" ht="15.6" x14ac:dyDescent="0.3">
      <c r="A9" s="6"/>
      <c r="B9" s="58"/>
      <c r="C9" s="50" t="s">
        <v>22</v>
      </c>
      <c r="D9" s="51" t="s">
        <v>46</v>
      </c>
      <c r="E9" s="39">
        <v>40</v>
      </c>
      <c r="F9" s="40">
        <f>215.52*0.04</f>
        <v>8.6208000000000009</v>
      </c>
      <c r="G9" s="14">
        <f>127.12</f>
        <v>127.12</v>
      </c>
      <c r="H9" s="14">
        <f>2.14</f>
        <v>2.14</v>
      </c>
      <c r="I9" s="14">
        <f>2.8</f>
        <v>2.8</v>
      </c>
      <c r="J9" s="30">
        <f>23.34</f>
        <v>23.34</v>
      </c>
    </row>
    <row r="10" spans="1:10" ht="16.2" thickBot="1" x14ac:dyDescent="0.35">
      <c r="A10" s="59"/>
      <c r="B10" s="60"/>
      <c r="C10" s="61"/>
      <c r="D10" s="62"/>
      <c r="E10" s="63"/>
      <c r="F10" s="64">
        <v>58.52</v>
      </c>
      <c r="G10" s="65">
        <f>SUM(G4:G9)</f>
        <v>612.66000000000008</v>
      </c>
      <c r="H10" s="65">
        <f>SUM(H4:H9)</f>
        <v>21.270000000000003</v>
      </c>
      <c r="I10" s="65">
        <f>SUM(I4:I9)</f>
        <v>23.42</v>
      </c>
      <c r="J10" s="65">
        <f>SUM(J4:J9)</f>
        <v>78.31</v>
      </c>
    </row>
    <row r="11" spans="1:10" ht="15.6" x14ac:dyDescent="0.3">
      <c r="A11" s="2" t="s">
        <v>25</v>
      </c>
      <c r="B11" s="3"/>
      <c r="C11" s="52">
        <v>63</v>
      </c>
      <c r="D11" s="53" t="s">
        <v>47</v>
      </c>
      <c r="E11" s="41">
        <v>200</v>
      </c>
      <c r="F11" s="38">
        <f>27.31*180/200</f>
        <v>24.579000000000001</v>
      </c>
      <c r="G11" s="4">
        <v>106</v>
      </c>
      <c r="H11" s="4">
        <v>5.8</v>
      </c>
      <c r="I11" s="4">
        <v>5</v>
      </c>
      <c r="J11" s="5">
        <v>8</v>
      </c>
    </row>
    <row r="12" spans="1:10" ht="15.6" x14ac:dyDescent="0.3">
      <c r="B12" s="10"/>
      <c r="C12" s="54">
        <v>62</v>
      </c>
      <c r="D12" s="55" t="s">
        <v>34</v>
      </c>
      <c r="E12" s="39">
        <v>100</v>
      </c>
      <c r="F12" s="40">
        <f>22.49*100/100</f>
        <v>22.49</v>
      </c>
      <c r="G12" s="8">
        <v>271.83999999999997</v>
      </c>
      <c r="H12" s="8">
        <v>10.49</v>
      </c>
      <c r="I12" s="8">
        <v>11.32</v>
      </c>
      <c r="J12" s="8">
        <v>32</v>
      </c>
    </row>
    <row r="13" spans="1:10" ht="16.2" thickBot="1" x14ac:dyDescent="0.35">
      <c r="A13" s="18"/>
      <c r="B13" s="11"/>
      <c r="C13" s="56"/>
      <c r="D13" s="57"/>
      <c r="E13" s="42"/>
      <c r="F13" s="43">
        <v>43.89</v>
      </c>
      <c r="G13" s="12">
        <f>SUM(G11:G12)</f>
        <v>377.84</v>
      </c>
      <c r="H13" s="12">
        <f>SUM(H11:H12)</f>
        <v>16.29</v>
      </c>
      <c r="I13" s="12">
        <f t="shared" ref="I13:J13" si="0">SUM(I11:I12)</f>
        <v>16.32</v>
      </c>
      <c r="J13" s="12">
        <f t="shared" si="0"/>
        <v>40</v>
      </c>
    </row>
    <row r="14" spans="1:10" ht="15.6" x14ac:dyDescent="0.3">
      <c r="A14" s="2" t="s">
        <v>12</v>
      </c>
      <c r="B14" s="3" t="s">
        <v>13</v>
      </c>
      <c r="C14" s="52">
        <v>1</v>
      </c>
      <c r="D14" s="53" t="s">
        <v>44</v>
      </c>
      <c r="E14" s="37" t="s">
        <v>49</v>
      </c>
      <c r="F14" s="38">
        <f>18.88*65/60</f>
        <v>20.453333333333333</v>
      </c>
      <c r="G14" s="4">
        <f>24*65/60</f>
        <v>26</v>
      </c>
      <c r="H14" s="4">
        <f>1.86*65/60</f>
        <v>2.0150000000000001</v>
      </c>
      <c r="I14" s="4">
        <f>0.12*65/60</f>
        <v>0.13</v>
      </c>
      <c r="J14" s="5">
        <f>3.9*65/60</f>
        <v>4.2249999999999996</v>
      </c>
    </row>
    <row r="15" spans="1:10" ht="32.4" customHeight="1" x14ac:dyDescent="0.3">
      <c r="A15" s="6"/>
      <c r="B15" s="7" t="s">
        <v>14</v>
      </c>
      <c r="C15" s="54">
        <v>22</v>
      </c>
      <c r="D15" s="55" t="s">
        <v>38</v>
      </c>
      <c r="E15" s="44" t="s">
        <v>43</v>
      </c>
      <c r="F15" s="40">
        <f>4.72*235/250+1.84+9.57*1.5</f>
        <v>20.631799999999998</v>
      </c>
      <c r="G15" s="8">
        <v>108.5</v>
      </c>
      <c r="H15" s="8">
        <v>1.75</v>
      </c>
      <c r="I15" s="8">
        <v>6.05</v>
      </c>
      <c r="J15" s="9">
        <v>11.86</v>
      </c>
    </row>
    <row r="16" spans="1:10" ht="28.8" x14ac:dyDescent="0.3">
      <c r="A16" s="6"/>
      <c r="B16" s="7" t="s">
        <v>15</v>
      </c>
      <c r="C16" s="54">
        <v>51</v>
      </c>
      <c r="D16" s="55" t="s">
        <v>35</v>
      </c>
      <c r="E16" s="44" t="s">
        <v>39</v>
      </c>
      <c r="F16" s="40">
        <f>23.72*45/45+2.39*45/45</f>
        <v>26.109999999999996</v>
      </c>
      <c r="G16" s="8">
        <v>94.5</v>
      </c>
      <c r="H16" s="8">
        <v>8.66</v>
      </c>
      <c r="I16" s="8">
        <v>4.47</v>
      </c>
      <c r="J16" s="9">
        <v>4.6399999999999997</v>
      </c>
    </row>
    <row r="17" spans="1:10" ht="15.6" x14ac:dyDescent="0.3">
      <c r="A17" s="6"/>
      <c r="B17" s="7" t="s">
        <v>16</v>
      </c>
      <c r="C17" s="54">
        <v>7</v>
      </c>
      <c r="D17" s="55" t="s">
        <v>36</v>
      </c>
      <c r="E17" s="44" t="s">
        <v>40</v>
      </c>
      <c r="F17" s="40">
        <f>13.12*180/180</f>
        <v>13.12</v>
      </c>
      <c r="G17" s="8">
        <f>159.12*180/180</f>
        <v>159.12</v>
      </c>
      <c r="H17" s="8">
        <f>3.74*180/180</f>
        <v>3.74</v>
      </c>
      <c r="I17" s="8">
        <f>6.12*180/180</f>
        <v>6.1199999999999992</v>
      </c>
      <c r="J17" s="9">
        <f>22.28*180/180</f>
        <v>22.28</v>
      </c>
    </row>
    <row r="18" spans="1:10" ht="28.8" x14ac:dyDescent="0.3">
      <c r="A18" s="6"/>
      <c r="B18" s="7" t="s">
        <v>26</v>
      </c>
      <c r="C18" s="54">
        <v>17</v>
      </c>
      <c r="D18" s="55" t="s">
        <v>37</v>
      </c>
      <c r="E18" s="44">
        <v>200</v>
      </c>
      <c r="F18" s="40">
        <v>4.12</v>
      </c>
      <c r="G18" s="8">
        <v>87</v>
      </c>
      <c r="H18" s="8">
        <v>1.04</v>
      </c>
      <c r="I18" s="8">
        <v>0</v>
      </c>
      <c r="J18" s="9">
        <v>20.98</v>
      </c>
    </row>
    <row r="19" spans="1:10" ht="15.6" x14ac:dyDescent="0.3">
      <c r="A19" s="6"/>
      <c r="B19" s="7" t="s">
        <v>19</v>
      </c>
      <c r="C19" s="54" t="s">
        <v>22</v>
      </c>
      <c r="D19" s="55" t="s">
        <v>27</v>
      </c>
      <c r="E19" s="44" t="s">
        <v>45</v>
      </c>
      <c r="F19" s="40">
        <f>74.8*0.03</f>
        <v>2.2439999999999998</v>
      </c>
      <c r="G19" s="8">
        <f>62.4*30/30</f>
        <v>62.4</v>
      </c>
      <c r="H19" s="8">
        <f>2.4*30/30</f>
        <v>2.4</v>
      </c>
      <c r="I19" s="8">
        <f>0.45*30/30</f>
        <v>0.45</v>
      </c>
      <c r="J19" s="9">
        <f>11.37*30/30</f>
        <v>11.37</v>
      </c>
    </row>
    <row r="20" spans="1:10" ht="15.6" x14ac:dyDescent="0.3">
      <c r="A20" s="6"/>
      <c r="B20" s="15" t="s">
        <v>17</v>
      </c>
      <c r="C20" s="56" t="s">
        <v>22</v>
      </c>
      <c r="D20" s="57" t="s">
        <v>23</v>
      </c>
      <c r="E20" s="45" t="s">
        <v>45</v>
      </c>
      <c r="F20" s="43">
        <f>50.71*0.03</f>
        <v>1.5212999999999999</v>
      </c>
      <c r="G20" s="12">
        <f>60*30/30</f>
        <v>60</v>
      </c>
      <c r="H20" s="12">
        <f>1.47*30/30</f>
        <v>1.47</v>
      </c>
      <c r="I20" s="12">
        <f>0.3*30/30</f>
        <v>0.3</v>
      </c>
      <c r="J20" s="13">
        <f>13.44*30/30</f>
        <v>13.44</v>
      </c>
    </row>
    <row r="21" spans="1:10" ht="16.2" thickBot="1" x14ac:dyDescent="0.35">
      <c r="A21" s="31"/>
      <c r="B21" s="32"/>
      <c r="C21" s="33"/>
      <c r="D21" s="33"/>
      <c r="E21" s="46"/>
      <c r="F21" s="47">
        <v>87.79</v>
      </c>
      <c r="G21" s="34">
        <f>SUM(G14:G20)</f>
        <v>597.52</v>
      </c>
      <c r="H21" s="34">
        <f t="shared" ref="H21:J21" si="1">SUM(H14:H20)</f>
        <v>21.074999999999996</v>
      </c>
      <c r="I21" s="34">
        <f t="shared" si="1"/>
        <v>17.519999999999996</v>
      </c>
      <c r="J21" s="35">
        <f t="shared" si="1"/>
        <v>88.795000000000002</v>
      </c>
    </row>
    <row r="22" spans="1:10" x14ac:dyDescent="0.3">
      <c r="A22" s="24" t="s">
        <v>30</v>
      </c>
      <c r="E22" s="26"/>
      <c r="F22" s="25"/>
      <c r="G22" s="25"/>
      <c r="H22" s="25"/>
      <c r="I22" s="25"/>
      <c r="J22" s="25"/>
    </row>
    <row r="23" spans="1:10" x14ac:dyDescent="0.3">
      <c r="A23" s="24" t="s">
        <v>31</v>
      </c>
    </row>
    <row r="42" spans="1:10" s="25" customFormat="1" x14ac:dyDescent="0.3">
      <c r="A42"/>
      <c r="B42"/>
      <c r="C42"/>
      <c r="D42"/>
      <c r="E42" s="17"/>
      <c r="F42"/>
      <c r="G42"/>
      <c r="H42"/>
      <c r="I42"/>
      <c r="J42"/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95" orientation="portrait" r:id="rId1"/>
  <ignoredErrors>
    <ignoredError sqref="I10 G9 F11:F12 F4 F8 J13 G13 F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2023-01-31T02:49:56Z</cp:lastPrinted>
  <dcterms:created xsi:type="dcterms:W3CDTF">2015-06-05T18:19:34Z</dcterms:created>
  <dcterms:modified xsi:type="dcterms:W3CDTF">2023-02-15T13:23:45Z</dcterms:modified>
</cp:coreProperties>
</file>