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J20" i="1"/>
  <c r="I20" i="1"/>
  <c r="H20" i="1"/>
  <c r="G20" i="1"/>
  <c r="F20" i="1"/>
  <c r="F14" i="1"/>
  <c r="F18" i="1"/>
  <c r="F15" i="1"/>
  <c r="G4" i="1"/>
  <c r="G8" i="1"/>
  <c r="G7" i="1"/>
  <c r="G6" i="1"/>
  <c r="F4" i="1"/>
  <c r="F7" i="1"/>
  <c r="F6" i="1"/>
  <c r="F8" i="1"/>
  <c r="J8" i="1"/>
  <c r="I8" i="1"/>
  <c r="H8" i="1"/>
  <c r="J7" i="1"/>
  <c r="I7" i="1"/>
  <c r="H7" i="1"/>
  <c r="J6" i="1"/>
  <c r="I6" i="1"/>
  <c r="H6" i="1"/>
  <c r="G15" i="1"/>
  <c r="G9" i="1" l="1"/>
  <c r="J9" i="1"/>
  <c r="I9" i="1"/>
  <c r="H9" i="1"/>
  <c r="G10" i="1" l="1"/>
  <c r="F9" i="1"/>
  <c r="F17" i="1" l="1"/>
  <c r="F16" i="1"/>
  <c r="F22" i="1" s="1"/>
  <c r="J16" i="1" l="1"/>
  <c r="I16" i="1"/>
  <c r="H16" i="1"/>
  <c r="G16" i="1"/>
  <c r="J19" i="1" l="1"/>
  <c r="I19" i="1"/>
  <c r="H19" i="1"/>
  <c r="G19" i="1"/>
  <c r="J18" i="1"/>
  <c r="I18" i="1"/>
  <c r="H18" i="1"/>
  <c r="G18" i="1"/>
  <c r="J17" i="1"/>
  <c r="I17" i="1"/>
  <c r="H17" i="1"/>
  <c r="G17" i="1"/>
  <c r="J15" i="1"/>
  <c r="I15" i="1"/>
  <c r="H15" i="1"/>
  <c r="J13" i="1"/>
  <c r="I13" i="1"/>
  <c r="H13" i="1"/>
  <c r="G13" i="1"/>
  <c r="H10" i="1"/>
  <c r="I10" i="1" l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<sst xmlns="http://schemas.openxmlformats.org/spreadsheetml/2006/main" count="64" uniqueCount="55">
  <si>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</si>
  <si>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</si>
  <si>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</si>
  <si>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</si>
  <si>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</si>
  <si>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</si>
  <si>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</si>
  <si>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</si>
  <si>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</si>
  <si>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</si>
  <si>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</si>
  <si>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</si>
  <si>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</si>
  <si>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</si>
  <si>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</si>
  <si>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</si>
  <si>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</si>
  <si>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</si>
  <si>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</si>
  <si>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</si>
  <si>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</si>
  <si>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</si>
  <si>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</si>
  <si>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</si>
  <si>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</si>
  <si>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</si>
  <si>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</si>
  <si>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</si>
  <si>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</si>
  <si>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</si>
  <si>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</si>
  <si>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</si>
  <si>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</si>
  <si>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</si>
  <si>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</si>
  <si>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</si>
  <si>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</si>
  <si>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</si>
  <si>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</si>
  <si>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</si>
  <si>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</si>
  <si>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Зав.производством _________________________________</t>
  </si>
  <si>
    <t>Бухгалтер калькулятор _______________________________</t>
  </si>
  <si>
    <t>90</t>
  </si>
  <si>
    <t xml:space="preserve">Щи из свежей капусты со сметаной и мясом </t>
  </si>
  <si>
    <t>60</t>
  </si>
  <si>
    <t>80/70</t>
  </si>
  <si>
    <t>День 1</t>
  </si>
  <si>
    <t>Мандарин</t>
  </si>
  <si>
    <t>245/5/5</t>
  </si>
  <si>
    <t>36</t>
  </si>
  <si>
    <t>35</t>
  </si>
  <si>
    <t>МБОУ БСШ №1 имени Е.К. Зырянова</t>
  </si>
  <si>
    <t>1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</si>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</sst>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1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2" fontId="2" fillId="0" borderId="14" xfId="0" applyNumberFormat="1" applyFont="1" applyBorder="1" applyProtection="1"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3" fillId="0" borderId="1" xfId="0" applyFont="1" applyBorder="1" applyAlignment="1" applyProtection="1">
      <alignment wrapText="1"/>
      <protection locked="0"/>
    </xf>
    <xf numFmtId="0" fontId="0" fillId="0" borderId="11" xfId="0" applyBorder="1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6"/>
  <sheetViews>
    <sheetView tabSelected="1" zoomScale="115" zoomScaleNormal="115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26" bestFit="1" customWidth="1"/>
    <col min="6" max="6" width="8.710937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60" t="s">
        <v>52</v>
      </c>
      <c r="C1" s="61"/>
      <c r="D1" s="62"/>
      <c r="E1" s="26" t="s">
        <v>40</v>
      </c>
      <c r="F1" s="25" t="s">
        <v>53</v>
      </c>
      <c r="G1" s="63" t="s">
        <v>47</v>
      </c>
      <c r="H1" s="64"/>
      <c r="I1" s="65" t="s">
        <v>54</v>
      </c>
    </row>
    <row r="2" spans="1:10" ht="15.75" thickBot="1" x14ac:dyDescent="0.3">
      <c r="B2" s="1" t="s">
        <v>32</v>
      </c>
    </row>
    <row r="3" spans="1:10" s="31" customFormat="1" ht="30.75" thickBot="1" x14ac:dyDescent="0.3">
      <c r="A3" s="27" t="s">
        <v>1</v>
      </c>
      <c r="B3" s="28" t="s">
        <v>2</v>
      </c>
      <c r="C3" s="28" t="s">
        <v>19</v>
      </c>
      <c r="D3" s="28" t="s">
        <v>3</v>
      </c>
      <c r="E3" s="32" t="s">
        <v>20</v>
      </c>
      <c r="F3" s="32" t="s">
        <v>4</v>
      </c>
      <c r="G3" s="29" t="s">
        <v>5</v>
      </c>
      <c r="H3" s="28" t="s">
        <v>6</v>
      </c>
      <c r="I3" s="28" t="s">
        <v>7</v>
      </c>
      <c r="J3" s="30" t="s">
        <v>8</v>
      </c>
    </row>
    <row r="4" spans="1:10" ht="30" x14ac:dyDescent="0.25">
      <c r="A4" s="2" t="s">
        <v>9</v>
      </c>
      <c r="B4" s="3" t="s">
        <v>10</v>
      </c>
      <c r="C4" s="4">
        <v>53</v>
      </c>
      <c r="D4" s="5" t="s">
        <v>33</v>
      </c>
      <c r="E4" s="33">
        <v>200</v>
      </c>
      <c r="F4" s="34">
        <f>14.48*200/200</f>
        <v>14.48</v>
      </c>
      <c r="G4" s="6">
        <f>146*250/200</f>
        <v>182.5</v>
      </c>
      <c r="H4" s="6">
        <v>5.7</v>
      </c>
      <c r="I4" s="6">
        <v>5.28</v>
      </c>
      <c r="J4" s="7">
        <v>18.88</v>
      </c>
    </row>
    <row r="5" spans="1:10" x14ac:dyDescent="0.25">
      <c r="A5" s="8"/>
      <c r="B5" s="9" t="s">
        <v>11</v>
      </c>
      <c r="C5" s="10">
        <v>30</v>
      </c>
      <c r="D5" s="11" t="s">
        <v>34</v>
      </c>
      <c r="E5" s="35">
        <v>200</v>
      </c>
      <c r="F5" s="36">
        <v>2.31</v>
      </c>
      <c r="G5" s="12">
        <v>43</v>
      </c>
      <c r="H5" s="12">
        <v>0.06</v>
      </c>
      <c r="I5" s="12">
        <v>0.01</v>
      </c>
      <c r="J5" s="13">
        <v>10.220000000000001</v>
      </c>
    </row>
    <row r="6" spans="1:10" x14ac:dyDescent="0.25">
      <c r="A6" s="8"/>
      <c r="B6" s="24" t="s">
        <v>17</v>
      </c>
      <c r="C6" s="10" t="s">
        <v>21</v>
      </c>
      <c r="D6" s="11" t="s">
        <v>22</v>
      </c>
      <c r="E6" s="35">
        <v>20</v>
      </c>
      <c r="F6" s="36">
        <f>50.71*0.02</f>
        <v>1.0142</v>
      </c>
      <c r="G6" s="12">
        <f>40*20/20</f>
        <v>40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x14ac:dyDescent="0.25">
      <c r="A7" s="8"/>
      <c r="B7" s="9" t="s">
        <v>18</v>
      </c>
      <c r="C7" s="10" t="s">
        <v>21</v>
      </c>
      <c r="D7" s="11" t="s">
        <v>23</v>
      </c>
      <c r="E7" s="35">
        <v>20</v>
      </c>
      <c r="F7" s="36">
        <f>96.75*0.02</f>
        <v>1.9350000000000001</v>
      </c>
      <c r="G7" s="12">
        <f>41.6*20/20</f>
        <v>41.6</v>
      </c>
      <c r="H7" s="12">
        <f>1.6*23/20</f>
        <v>1.8400000000000003</v>
      </c>
      <c r="I7" s="12">
        <f>0.03*23/20</f>
        <v>3.4499999999999996E-2</v>
      </c>
      <c r="J7" s="13">
        <f>8.02*23/20</f>
        <v>9.222999999999999</v>
      </c>
    </row>
    <row r="8" spans="1:10" x14ac:dyDescent="0.25">
      <c r="A8" s="8"/>
      <c r="B8" s="15" t="s">
        <v>24</v>
      </c>
      <c r="C8" s="16" t="s">
        <v>21</v>
      </c>
      <c r="D8" s="17" t="s">
        <v>48</v>
      </c>
      <c r="E8" s="37">
        <v>120</v>
      </c>
      <c r="F8" s="38">
        <f>249.6*0.12</f>
        <v>29.951999999999998</v>
      </c>
      <c r="G8" s="18">
        <f>96*150/100</f>
        <v>144</v>
      </c>
      <c r="H8" s="18">
        <f>1.5*1.25</f>
        <v>1.875</v>
      </c>
      <c r="I8" s="18">
        <f>0.5*1.25</f>
        <v>0.625</v>
      </c>
      <c r="J8" s="19">
        <f>21*1.25</f>
        <v>26.25</v>
      </c>
    </row>
    <row r="9" spans="1:10" x14ac:dyDescent="0.25">
      <c r="A9" s="8"/>
      <c r="B9" s="15" t="s">
        <v>24</v>
      </c>
      <c r="C9" s="10">
        <v>6</v>
      </c>
      <c r="D9" s="11" t="s">
        <v>25</v>
      </c>
      <c r="E9" s="35">
        <v>12</v>
      </c>
      <c r="F9" s="36">
        <f>10.11*12/12</f>
        <v>10.11</v>
      </c>
      <c r="G9" s="12">
        <f>36*12/12</f>
        <v>36</v>
      </c>
      <c r="H9" s="12">
        <f>1.36*12/12</f>
        <v>1.36</v>
      </c>
      <c r="I9" s="12">
        <f>2.76*12/12</f>
        <v>2.76</v>
      </c>
      <c r="J9" s="13">
        <f>0.31*12/12</f>
        <v>0.31</v>
      </c>
    </row>
    <row r="10" spans="1:10" ht="15.75" thickBot="1" x14ac:dyDescent="0.3">
      <c r="A10" s="8"/>
      <c r="B10" s="20"/>
      <c r="C10" s="21"/>
      <c r="D10" s="22"/>
      <c r="E10" s="39"/>
      <c r="F10" s="40">
        <v>58.52</v>
      </c>
      <c r="G10" s="23">
        <f>SUM(G4:G9)</f>
        <v>487.1</v>
      </c>
      <c r="H10" s="23">
        <f>SUM(H4:H9)</f>
        <v>11.962</v>
      </c>
      <c r="I10" s="23">
        <f>SUM(I4:I9)</f>
        <v>8.9395000000000007</v>
      </c>
      <c r="J10" s="51">
        <f>SUM(J4:J9)</f>
        <v>75.1755</v>
      </c>
    </row>
    <row r="11" spans="1:10" x14ac:dyDescent="0.25">
      <c r="A11" s="2" t="s">
        <v>26</v>
      </c>
      <c r="B11" s="3"/>
      <c r="C11" s="4">
        <v>25</v>
      </c>
      <c r="D11" s="5" t="s">
        <v>30</v>
      </c>
      <c r="E11" s="33">
        <v>200</v>
      </c>
      <c r="F11" s="34">
        <v>11.82</v>
      </c>
      <c r="G11" s="6">
        <v>136</v>
      </c>
      <c r="H11" s="6">
        <v>0.6</v>
      </c>
      <c r="I11" s="6">
        <v>0</v>
      </c>
      <c r="J11" s="7">
        <v>33</v>
      </c>
    </row>
    <row r="12" spans="1:10" x14ac:dyDescent="0.25">
      <c r="A12" s="8"/>
      <c r="B12" s="14"/>
      <c r="C12" s="10">
        <v>76</v>
      </c>
      <c r="D12" s="11" t="s">
        <v>38</v>
      </c>
      <c r="E12" s="35">
        <v>100</v>
      </c>
      <c r="F12" s="36">
        <v>34.81</v>
      </c>
      <c r="G12" s="12">
        <v>245</v>
      </c>
      <c r="H12" s="12">
        <v>12.45</v>
      </c>
      <c r="I12" s="12">
        <v>8.59</v>
      </c>
      <c r="J12" s="13">
        <v>6.33</v>
      </c>
    </row>
    <row r="13" spans="1:10" ht="15.75" thickBot="1" x14ac:dyDescent="0.3">
      <c r="A13" s="52"/>
      <c r="B13" s="15"/>
      <c r="C13" s="16"/>
      <c r="D13" s="17"/>
      <c r="E13" s="37"/>
      <c r="F13" s="38">
        <v>43.89</v>
      </c>
      <c r="G13" s="18">
        <f>SUM(G11:G12)</f>
        <v>381</v>
      </c>
      <c r="H13" s="18">
        <f t="shared" ref="H13:J13" si="0">SUM(H11:H12)</f>
        <v>13.049999999999999</v>
      </c>
      <c r="I13" s="18">
        <f t="shared" si="0"/>
        <v>8.59</v>
      </c>
      <c r="J13" s="19">
        <f t="shared" si="0"/>
        <v>39.33</v>
      </c>
    </row>
    <row r="14" spans="1:10" x14ac:dyDescent="0.25">
      <c r="A14" s="2" t="s">
        <v>12</v>
      </c>
      <c r="B14" s="45" t="s">
        <v>13</v>
      </c>
      <c r="C14" s="46">
        <v>27</v>
      </c>
      <c r="D14" s="47" t="s">
        <v>35</v>
      </c>
      <c r="E14" s="48" t="s">
        <v>45</v>
      </c>
      <c r="F14" s="49">
        <f>10.02*60/60</f>
        <v>10.02</v>
      </c>
      <c r="G14" s="50">
        <v>71.400000000000006</v>
      </c>
      <c r="H14" s="6">
        <v>1.1399999999999999</v>
      </c>
      <c r="I14" s="6">
        <v>5.34</v>
      </c>
      <c r="J14" s="7">
        <v>4.62</v>
      </c>
    </row>
    <row r="15" spans="1:10" ht="30" x14ac:dyDescent="0.25">
      <c r="A15" s="8"/>
      <c r="B15" s="9" t="s">
        <v>14</v>
      </c>
      <c r="C15" s="10">
        <v>33</v>
      </c>
      <c r="D15" s="44" t="s">
        <v>44</v>
      </c>
      <c r="E15" s="41" t="s">
        <v>49</v>
      </c>
      <c r="F15" s="36">
        <f>6.22*245/250+1.84+7.37*0.5</f>
        <v>11.6206</v>
      </c>
      <c r="G15" s="12">
        <f>108.75</f>
        <v>108.75</v>
      </c>
      <c r="H15" s="12">
        <f>1.72</f>
        <v>1.72</v>
      </c>
      <c r="I15" s="12">
        <f>6.18</f>
        <v>6.18</v>
      </c>
      <c r="J15" s="13">
        <f>11.66</f>
        <v>11.66</v>
      </c>
    </row>
    <row r="16" spans="1:10" x14ac:dyDescent="0.25">
      <c r="A16" s="8"/>
      <c r="B16" s="9" t="s">
        <v>15</v>
      </c>
      <c r="C16" s="10">
        <v>23</v>
      </c>
      <c r="D16" s="11" t="s">
        <v>31</v>
      </c>
      <c r="E16" s="41" t="s">
        <v>43</v>
      </c>
      <c r="F16" s="36">
        <f>36.21*90/90</f>
        <v>36.21</v>
      </c>
      <c r="G16" s="12">
        <f>103*90/90</f>
        <v>103</v>
      </c>
      <c r="H16" s="12">
        <f>12.92*90/90</f>
        <v>12.92</v>
      </c>
      <c r="I16" s="12">
        <f>2.28*9/90</f>
        <v>0.22800000000000001</v>
      </c>
      <c r="J16" s="13">
        <f>8.31*90/90</f>
        <v>8.31</v>
      </c>
    </row>
    <row r="17" spans="1:10" ht="30" x14ac:dyDescent="0.25">
      <c r="A17" s="8"/>
      <c r="B17" s="15" t="s">
        <v>24</v>
      </c>
      <c r="C17" s="10">
        <v>15</v>
      </c>
      <c r="D17" s="11" t="s">
        <v>36</v>
      </c>
      <c r="E17" s="41" t="s">
        <v>39</v>
      </c>
      <c r="F17" s="36">
        <f>3*25/25</f>
        <v>3</v>
      </c>
      <c r="G17" s="12">
        <f>21.25</f>
        <v>21.25</v>
      </c>
      <c r="H17" s="12">
        <f>0.45</f>
        <v>0.45</v>
      </c>
      <c r="I17" s="12">
        <f>1.31</f>
        <v>1.31</v>
      </c>
      <c r="J17" s="13">
        <f>1.92</f>
        <v>1.92</v>
      </c>
    </row>
    <row r="18" spans="1:10" x14ac:dyDescent="0.25">
      <c r="A18" s="8"/>
      <c r="B18" s="9" t="s">
        <v>16</v>
      </c>
      <c r="C18" s="10">
        <v>32</v>
      </c>
      <c r="D18" s="11" t="s">
        <v>37</v>
      </c>
      <c r="E18" s="41" t="s">
        <v>46</v>
      </c>
      <c r="F18" s="36">
        <f>7.54*80/80+8.31*70/70</f>
        <v>15.850000000000001</v>
      </c>
      <c r="G18" s="12">
        <f>183.25</f>
        <v>183.25</v>
      </c>
      <c r="H18" s="12">
        <f>3.35</f>
        <v>3.35</v>
      </c>
      <c r="I18" s="12">
        <f>6.98</f>
        <v>6.98</v>
      </c>
      <c r="J18" s="13">
        <f>22.19</f>
        <v>22.19</v>
      </c>
    </row>
    <row r="19" spans="1:10" x14ac:dyDescent="0.25">
      <c r="A19" s="8"/>
      <c r="B19" s="9" t="s">
        <v>27</v>
      </c>
      <c r="C19" s="10">
        <v>35</v>
      </c>
      <c r="D19" s="11" t="s">
        <v>29</v>
      </c>
      <c r="E19" s="41">
        <v>200</v>
      </c>
      <c r="F19" s="36">
        <v>6.66</v>
      </c>
      <c r="G19" s="12">
        <f>97</f>
        <v>97</v>
      </c>
      <c r="H19" s="12">
        <f>0.68</f>
        <v>0.68</v>
      </c>
      <c r="I19" s="12">
        <f>0.28</f>
        <v>0.28000000000000003</v>
      </c>
      <c r="J19" s="13">
        <f>19.64</f>
        <v>19.64</v>
      </c>
    </row>
    <row r="20" spans="1:10" x14ac:dyDescent="0.25">
      <c r="A20" s="8"/>
      <c r="B20" s="9" t="s">
        <v>18</v>
      </c>
      <c r="C20" s="10" t="s">
        <v>21</v>
      </c>
      <c r="D20" s="11" t="s">
        <v>28</v>
      </c>
      <c r="E20" s="41" t="s">
        <v>50</v>
      </c>
      <c r="F20" s="36">
        <f>74.8*0.036</f>
        <v>2.6927999999999996</v>
      </c>
      <c r="G20" s="12">
        <f>62.4*36/30</f>
        <v>74.88000000000001</v>
      </c>
      <c r="H20" s="12">
        <f>2.4*36/30</f>
        <v>2.88</v>
      </c>
      <c r="I20" s="12">
        <f>0.45*36/30</f>
        <v>0.53999999999999992</v>
      </c>
      <c r="J20" s="13">
        <f>11.37*36/30</f>
        <v>13.644</v>
      </c>
    </row>
    <row r="21" spans="1:10" x14ac:dyDescent="0.25">
      <c r="A21" s="8"/>
      <c r="B21" s="24" t="s">
        <v>17</v>
      </c>
      <c r="C21" s="16" t="s">
        <v>21</v>
      </c>
      <c r="D21" s="17" t="s">
        <v>22</v>
      </c>
      <c r="E21" s="42" t="s">
        <v>51</v>
      </c>
      <c r="F21" s="38">
        <v>1.74</v>
      </c>
      <c r="G21" s="18">
        <f>60*35/30</f>
        <v>70</v>
      </c>
      <c r="H21" s="18">
        <f>1.47*35/30</f>
        <v>1.7149999999999999</v>
      </c>
      <c r="I21" s="18">
        <f>0.3*35/30</f>
        <v>0.35</v>
      </c>
      <c r="J21" s="19">
        <f>13.44*35/30</f>
        <v>15.68</v>
      </c>
    </row>
    <row r="22" spans="1:10" ht="15.75" thickBot="1" x14ac:dyDescent="0.3">
      <c r="A22" s="53"/>
      <c r="B22" s="54"/>
      <c r="C22" s="55"/>
      <c r="D22" s="55"/>
      <c r="E22" s="56"/>
      <c r="F22" s="57">
        <f>SUM(F14:F21)</f>
        <v>87.793400000000005</v>
      </c>
      <c r="G22" s="58">
        <f>SUM(G14:G21)</f>
        <v>729.53</v>
      </c>
      <c r="H22" s="58">
        <f t="shared" ref="H22:J22" si="1">SUM(H14:H21)</f>
        <v>24.855</v>
      </c>
      <c r="I22" s="58">
        <f t="shared" si="1"/>
        <v>21.208000000000002</v>
      </c>
      <c r="J22" s="59">
        <f t="shared" si="1"/>
        <v>97.664000000000016</v>
      </c>
    </row>
    <row r="24" spans="1:10" x14ac:dyDescent="0.25">
      <c r="A24" s="43" t="s">
        <v>41</v>
      </c>
    </row>
    <row r="26" spans="1:10" x14ac:dyDescent="0.25">
      <c r="A26" s="43" t="s">
        <v>42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16 G9" unlockedFormula="1"/>
    <ignoredError sqref="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2022-10-21T03:01:36Z</cp:lastPrinted>
  <dcterms:created xsi:type="dcterms:W3CDTF">2015-06-05T18:19:34Z</dcterms:created>
  <dcterms:modified xsi:type="dcterms:W3CDTF">2023-04-07T06:17:49Z</dcterms:modified>
</cp:coreProperties>
</file>