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1.05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I40" i="3"/>
  <c r="H40" i="3"/>
  <c r="J39" i="3"/>
  <c r="I39" i="3"/>
  <c r="H39" i="3"/>
  <c r="J37" i="3"/>
  <c r="I37" i="3"/>
  <c r="H37" i="3"/>
  <c r="J35" i="3"/>
  <c r="I35" i="3"/>
  <c r="H35" i="3"/>
  <c r="J32" i="3"/>
  <c r="I32" i="3"/>
  <c r="H32" i="3"/>
  <c r="J31" i="3"/>
  <c r="I31" i="3"/>
  <c r="H31" i="3"/>
  <c r="J29" i="3"/>
  <c r="I29" i="3"/>
  <c r="H29" i="3"/>
  <c r="J28" i="3"/>
  <c r="I28" i="3"/>
  <c r="H28" i="3"/>
  <c r="J26" i="3"/>
  <c r="I26" i="3"/>
  <c r="H26" i="3"/>
  <c r="J25" i="3"/>
  <c r="I25" i="3"/>
  <c r="H25" i="3"/>
  <c r="J17" i="3" l="1"/>
  <c r="J16" i="3"/>
  <c r="I16" i="3"/>
  <c r="I17" i="3"/>
  <c r="H17" i="3"/>
  <c r="H16" i="3"/>
  <c r="J14" i="3"/>
  <c r="I14" i="3"/>
  <c r="H14" i="3"/>
  <c r="J12" i="3"/>
  <c r="I12" i="3"/>
  <c r="H12" i="3"/>
  <c r="J11" i="3"/>
  <c r="I11" i="3"/>
  <c r="H11" i="3"/>
  <c r="J8" i="3"/>
  <c r="I8" i="3"/>
  <c r="H8" i="3"/>
  <c r="J7" i="3"/>
  <c r="J6" i="3"/>
  <c r="I7" i="3"/>
  <c r="I6" i="3"/>
  <c r="H7" i="3"/>
  <c r="H6" i="3"/>
  <c r="J4" i="3"/>
  <c r="I4" i="3"/>
  <c r="H4" i="3"/>
</calcChain>
</file>

<file path=xl/sharedStrings.xml><?xml version="1.0" encoding="utf-8"?>
<sst xmlns="http://schemas.openxmlformats.org/spreadsheetml/2006/main" count="100" uniqueCount="58">
  <si>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</si>
  <si>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</si>
  <si>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</si>
  <si>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</si>
  <si>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</si>
  <si>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</si>
  <si>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</si>
  <si>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</si>
  <si>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</si>
  <si>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</si>
  <si>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</si>
  <si>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</si>
  <si>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</si>
  <si>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</si>
  <si>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</si>
  <si>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</si>
  <si>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</si>
  <si>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</si>
  <si>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</si>
  <si>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</si>
  <si>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</si>
  <si>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</si>
  <si>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</si>
  <si>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БСШ №1 им. Е. К. Зырянова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</si>
  <si>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</si>
  <si>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</si>
  <si>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</si>
  <si>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</si>
  <si>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</si>
  <si>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</si>
  <si>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Макаронник с мясом</t>
  </si>
  <si>
    <t>Чай с сахаром</t>
  </si>
  <si>
    <t>Кукуруза отварная</t>
  </si>
  <si>
    <t>Печенье Творожное</t>
  </si>
  <si>
    <t>Кисломолочный продукт Кефир</t>
  </si>
  <si>
    <t>Шанежка с картофелем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</si>
  <si>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</si>
  <si>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</si>
  <si>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</si>
  <si>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</si>
  <si>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</si>
  <si>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2</t>
  </si>
  <si>
    <t>Омлет натуральный</t>
  </si>
  <si>
    <t>Чай с лимоном</t>
  </si>
  <si>
    <t>Батон</t>
  </si>
  <si>
    <t>Масло сливочное (порциями)</t>
  </si>
  <si>
    <t>Сыр (порциями)</t>
  </si>
  <si>
    <t>Вафли</t>
  </si>
  <si>
    <t>Чай с молоком сгущеным</t>
  </si>
  <si>
    <t>Лепешка с сыром</t>
  </si>
  <si>
    <t>Конфета</t>
  </si>
  <si>
    <t>Икра морковная</t>
  </si>
  <si>
    <t>Суп с рыбными консервами</t>
  </si>
  <si>
    <t>Котлета из мяса птицы</t>
  </si>
  <si>
    <t>Соус сметанный</t>
  </si>
  <si>
    <t>гарнир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</si>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</sst>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6" workbookViewId="0">
      <selection activeCell="A20" sqref="A20: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9" t="s">
        <v>40</v>
      </c>
      <c r="I1" t="s">
        <v>1</v>
      </c>
      <c r="J1" s="18">
        <v>44337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32</v>
      </c>
      <c r="D4" s="27" t="s">
        <v>30</v>
      </c>
      <c r="E4" s="13">
        <v>150</v>
      </c>
      <c r="F4" s="20">
        <v>25.91</v>
      </c>
      <c r="G4" s="20">
        <v>313</v>
      </c>
      <c r="H4" s="20">
        <f>13.84*150/150</f>
        <v>13.84</v>
      </c>
      <c r="I4" s="20">
        <f>13.14*150/150</f>
        <v>13.14</v>
      </c>
      <c r="J4" s="37">
        <f>35.02*150/150</f>
        <v>35.020000000000003</v>
      </c>
    </row>
    <row r="5" spans="1:10" x14ac:dyDescent="0.25">
      <c r="A5" s="5"/>
      <c r="B5" s="1" t="s">
        <v>12</v>
      </c>
      <c r="C5" s="33">
        <v>57</v>
      </c>
      <c r="D5" s="28" t="s">
        <v>31</v>
      </c>
      <c r="E5" s="14">
        <v>200</v>
      </c>
      <c r="F5" s="21">
        <v>1.42</v>
      </c>
      <c r="G5" s="21">
        <v>60</v>
      </c>
      <c r="H5" s="21">
        <v>0.1</v>
      </c>
      <c r="I5" s="21">
        <v>0</v>
      </c>
      <c r="J5" s="38">
        <v>5</v>
      </c>
    </row>
    <row r="6" spans="1:10" x14ac:dyDescent="0.25">
      <c r="A6" s="5"/>
      <c r="B6" s="1" t="s">
        <v>19</v>
      </c>
      <c r="C6" s="33" t="s">
        <v>24</v>
      </c>
      <c r="D6" s="28" t="s">
        <v>25</v>
      </c>
      <c r="E6" s="14">
        <v>27</v>
      </c>
      <c r="F6" s="21">
        <v>1.0900000000000001</v>
      </c>
      <c r="G6" s="21">
        <v>54</v>
      </c>
      <c r="H6" s="21">
        <f>1.47*27/30</f>
        <v>1.323</v>
      </c>
      <c r="I6" s="21">
        <f>0.3*27/30</f>
        <v>0.26999999999999996</v>
      </c>
      <c r="J6" s="38">
        <f>13.44*27/30</f>
        <v>12.096</v>
      </c>
    </row>
    <row r="7" spans="1:10" x14ac:dyDescent="0.25">
      <c r="A7" s="5"/>
      <c r="B7" s="2"/>
      <c r="C7" s="33" t="s">
        <v>24</v>
      </c>
      <c r="D7" s="28" t="s">
        <v>29</v>
      </c>
      <c r="E7" s="14">
        <v>27</v>
      </c>
      <c r="F7" s="21">
        <v>1.44</v>
      </c>
      <c r="G7" s="21">
        <v>56.16</v>
      </c>
      <c r="H7" s="21">
        <f>2.4*27/30</f>
        <v>2.1599999999999997</v>
      </c>
      <c r="I7" s="21">
        <f>0.45*27/30</f>
        <v>0.40500000000000003</v>
      </c>
      <c r="J7" s="38">
        <f>11.37*27/30</f>
        <v>10.232999999999999</v>
      </c>
    </row>
    <row r="8" spans="1:10" x14ac:dyDescent="0.25">
      <c r="A8" s="5"/>
      <c r="B8" s="24" t="s">
        <v>26</v>
      </c>
      <c r="C8" s="34">
        <v>1</v>
      </c>
      <c r="D8" s="31" t="s">
        <v>32</v>
      </c>
      <c r="E8" s="25">
        <v>55</v>
      </c>
      <c r="F8" s="26">
        <v>16.829999999999998</v>
      </c>
      <c r="G8" s="26">
        <v>22</v>
      </c>
      <c r="H8" s="26">
        <f>2.33*55/75</f>
        <v>1.7086666666666668</v>
      </c>
      <c r="I8" s="26">
        <f>0.15*55/75</f>
        <v>0.11</v>
      </c>
      <c r="J8" s="39">
        <f>4.88*55/75</f>
        <v>3.5786666666666664</v>
      </c>
    </row>
    <row r="9" spans="1:10" ht="15.75" thickBot="1" x14ac:dyDescent="0.3">
      <c r="A9" s="5"/>
      <c r="B9" s="24"/>
      <c r="C9" s="34" t="s">
        <v>24</v>
      </c>
      <c r="D9" s="31" t="s">
        <v>33</v>
      </c>
      <c r="E9" s="25">
        <v>19</v>
      </c>
      <c r="F9" s="26">
        <v>1.91</v>
      </c>
      <c r="G9" s="26">
        <v>72.37</v>
      </c>
      <c r="H9" s="26">
        <v>3.53</v>
      </c>
      <c r="I9" s="26">
        <v>9.8800000000000008</v>
      </c>
      <c r="J9" s="39">
        <v>3.53</v>
      </c>
    </row>
    <row r="10" spans="1:10" x14ac:dyDescent="0.25">
      <c r="A10" s="3" t="s">
        <v>27</v>
      </c>
      <c r="B10" s="9"/>
      <c r="C10" s="32">
        <v>63</v>
      </c>
      <c r="D10" s="27" t="s">
        <v>34</v>
      </c>
      <c r="E10" s="13">
        <v>200</v>
      </c>
      <c r="F10" s="20">
        <v>15.78</v>
      </c>
      <c r="G10" s="20">
        <v>106</v>
      </c>
      <c r="H10" s="20">
        <v>5.8</v>
      </c>
      <c r="I10" s="20">
        <v>5</v>
      </c>
      <c r="J10" s="37">
        <v>8</v>
      </c>
    </row>
    <row r="11" spans="1:10" ht="15.75" thickBot="1" x14ac:dyDescent="0.3">
      <c r="A11" s="6"/>
      <c r="B11" s="7"/>
      <c r="C11" s="35">
        <v>44</v>
      </c>
      <c r="D11" s="29" t="s">
        <v>35</v>
      </c>
      <c r="E11" s="15">
        <v>100</v>
      </c>
      <c r="F11" s="22">
        <v>20.66</v>
      </c>
      <c r="G11" s="22">
        <v>356.67</v>
      </c>
      <c r="H11" s="22">
        <f>10.5*100/100</f>
        <v>10.5</v>
      </c>
      <c r="I11" s="22">
        <f>10.33*100/100</f>
        <v>10.33</v>
      </c>
      <c r="J11" s="40">
        <f>55.33*100/100</f>
        <v>55.33</v>
      </c>
    </row>
    <row r="12" spans="1:10" x14ac:dyDescent="0.25">
      <c r="A12" s="5" t="s">
        <v>13</v>
      </c>
      <c r="B12" s="8" t="s">
        <v>14</v>
      </c>
      <c r="C12" s="36">
        <v>4</v>
      </c>
      <c r="D12" s="30" t="s">
        <v>36</v>
      </c>
      <c r="E12" s="17">
        <v>30</v>
      </c>
      <c r="F12" s="23">
        <v>9.36</v>
      </c>
      <c r="G12" s="23">
        <v>4.2</v>
      </c>
      <c r="H12" s="23">
        <f>0.48*30/60</f>
        <v>0.23999999999999996</v>
      </c>
      <c r="I12" s="23">
        <f>0.06*30/60</f>
        <v>2.9999999999999995E-2</v>
      </c>
      <c r="J12" s="41">
        <f>1.5*30/60</f>
        <v>0.75</v>
      </c>
    </row>
    <row r="13" spans="1:10" ht="30" x14ac:dyDescent="0.25">
      <c r="A13" s="5"/>
      <c r="B13" s="1" t="s">
        <v>15</v>
      </c>
      <c r="C13" s="33">
        <v>22</v>
      </c>
      <c r="D13" s="28" t="s">
        <v>37</v>
      </c>
      <c r="E13" s="14">
        <v>255</v>
      </c>
      <c r="F13" s="21">
        <v>8.99</v>
      </c>
      <c r="G13" s="21">
        <v>108.5</v>
      </c>
      <c r="H13" s="21">
        <v>1.75</v>
      </c>
      <c r="I13" s="21">
        <v>6.05</v>
      </c>
      <c r="J13" s="38">
        <v>11.86</v>
      </c>
    </row>
    <row r="14" spans="1:10" x14ac:dyDescent="0.25">
      <c r="A14" s="5"/>
      <c r="B14" s="1" t="s">
        <v>16</v>
      </c>
      <c r="C14" s="33">
        <v>39</v>
      </c>
      <c r="D14" s="28" t="s">
        <v>38</v>
      </c>
      <c r="E14" s="14">
        <v>190</v>
      </c>
      <c r="F14" s="21">
        <v>40.89</v>
      </c>
      <c r="G14" s="21">
        <v>244.41</v>
      </c>
      <c r="H14" s="21">
        <f>13.43*190/220</f>
        <v>11.598636363636363</v>
      </c>
      <c r="I14" s="21">
        <f>17.52*190/220</f>
        <v>15.130909090909089</v>
      </c>
      <c r="J14" s="38">
        <f>16.06*190/220</f>
        <v>13.87</v>
      </c>
    </row>
    <row r="15" spans="1:10" x14ac:dyDescent="0.25">
      <c r="A15" s="5"/>
      <c r="B15" s="1" t="s">
        <v>28</v>
      </c>
      <c r="C15" s="33">
        <v>25</v>
      </c>
      <c r="D15" s="28" t="s">
        <v>39</v>
      </c>
      <c r="E15" s="14">
        <v>200</v>
      </c>
      <c r="F15" s="21">
        <v>10.55</v>
      </c>
      <c r="G15" s="21">
        <v>136</v>
      </c>
      <c r="H15" s="21">
        <v>0.6</v>
      </c>
      <c r="I15" s="21">
        <v>0</v>
      </c>
      <c r="J15" s="38">
        <v>33</v>
      </c>
    </row>
    <row r="16" spans="1:10" x14ac:dyDescent="0.25">
      <c r="A16" s="5"/>
      <c r="B16" s="1" t="s">
        <v>20</v>
      </c>
      <c r="C16" s="33" t="s">
        <v>24</v>
      </c>
      <c r="D16" s="28" t="s">
        <v>29</v>
      </c>
      <c r="E16" s="14">
        <v>33</v>
      </c>
      <c r="F16" s="21">
        <v>1.35</v>
      </c>
      <c r="G16" s="21">
        <v>66</v>
      </c>
      <c r="H16" s="21">
        <f>2.4*33/30</f>
        <v>2.64</v>
      </c>
      <c r="I16" s="21">
        <f>0.45*33/30</f>
        <v>0.495</v>
      </c>
      <c r="J16" s="38">
        <f>11.37*33/30</f>
        <v>12.507</v>
      </c>
    </row>
    <row r="17" spans="1:10" x14ac:dyDescent="0.25">
      <c r="A17" s="5"/>
      <c r="B17" s="1" t="s">
        <v>17</v>
      </c>
      <c r="C17" s="33" t="s">
        <v>24</v>
      </c>
      <c r="D17" s="28" t="s">
        <v>25</v>
      </c>
      <c r="E17" s="14">
        <v>33</v>
      </c>
      <c r="F17" s="21">
        <v>1.76</v>
      </c>
      <c r="G17" s="21">
        <v>68.64</v>
      </c>
      <c r="H17" s="21">
        <f>1.47*33/30</f>
        <v>1.617</v>
      </c>
      <c r="I17" s="21">
        <f>0.3*33/30</f>
        <v>0.33</v>
      </c>
      <c r="J17" s="38">
        <f>13.44*33/30</f>
        <v>14.783999999999999</v>
      </c>
    </row>
    <row r="18" spans="1:10" ht="15.75" thickBot="1" x14ac:dyDescent="0.3">
      <c r="A18" s="6"/>
      <c r="B18" s="7"/>
      <c r="H18" s="15"/>
      <c r="I18" s="15"/>
      <c r="J18" s="16"/>
    </row>
    <row r="20" spans="1:10" x14ac:dyDescent="0.25">
      <c r="A20" t="s">
        <v>0</v>
      </c>
      <c r="B20" s="42" t="s">
        <v>23</v>
      </c>
      <c r="C20" s="43"/>
      <c r="D20" s="44"/>
      <c r="E20" t="s">
        <v>18</v>
      </c>
      <c r="F20" s="19" t="s">
        <v>41</v>
      </c>
      <c r="I20" t="s">
        <v>1</v>
      </c>
      <c r="J20" s="18">
        <v>44335</v>
      </c>
    </row>
    <row r="21" spans="1:10" ht="15.75" thickBot="1" x14ac:dyDescent="0.3"/>
    <row r="22" spans="1:10" ht="15.75" thickBot="1" x14ac:dyDescent="0.3">
      <c r="A22" s="10" t="s">
        <v>2</v>
      </c>
      <c r="B22" s="11" t="s">
        <v>3</v>
      </c>
      <c r="C22" s="11" t="s">
        <v>21</v>
      </c>
      <c r="D22" s="11" t="s">
        <v>4</v>
      </c>
      <c r="E22" s="11" t="s">
        <v>22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 x14ac:dyDescent="0.25">
      <c r="A23" s="3" t="s">
        <v>10</v>
      </c>
      <c r="B23" s="4" t="s">
        <v>11</v>
      </c>
      <c r="C23" s="32">
        <v>18</v>
      </c>
      <c r="D23" s="27" t="s">
        <v>42</v>
      </c>
      <c r="E23" s="13">
        <v>200</v>
      </c>
      <c r="F23" s="20">
        <v>29.69</v>
      </c>
      <c r="G23" s="20">
        <v>381</v>
      </c>
      <c r="H23" s="20">
        <v>13.06</v>
      </c>
      <c r="I23" s="20">
        <v>18.57</v>
      </c>
      <c r="J23" s="37">
        <v>36.51</v>
      </c>
    </row>
    <row r="24" spans="1:10" x14ac:dyDescent="0.25">
      <c r="A24" s="5"/>
      <c r="B24" s="1" t="s">
        <v>12</v>
      </c>
      <c r="C24" s="33">
        <v>30</v>
      </c>
      <c r="D24" s="28" t="s">
        <v>43</v>
      </c>
      <c r="E24" s="14">
        <v>200</v>
      </c>
      <c r="F24" s="21">
        <v>2.91</v>
      </c>
      <c r="G24" s="21">
        <v>65</v>
      </c>
      <c r="H24" s="21">
        <v>0.2</v>
      </c>
      <c r="I24" s="21">
        <v>0</v>
      </c>
      <c r="J24" s="38">
        <v>16</v>
      </c>
    </row>
    <row r="25" spans="1:10" x14ac:dyDescent="0.25">
      <c r="A25" s="5"/>
      <c r="B25" s="1" t="s">
        <v>19</v>
      </c>
      <c r="C25" s="33" t="s">
        <v>24</v>
      </c>
      <c r="D25" s="28" t="s">
        <v>25</v>
      </c>
      <c r="E25" s="14">
        <v>31</v>
      </c>
      <c r="F25" s="21">
        <v>1.26</v>
      </c>
      <c r="G25" s="21">
        <v>62</v>
      </c>
      <c r="H25" s="21">
        <f>0.98*31/20</f>
        <v>1.5189999999999999</v>
      </c>
      <c r="I25" s="21">
        <f>0.2*31/20</f>
        <v>0.31</v>
      </c>
      <c r="J25" s="38">
        <f>8.95*31/20</f>
        <v>13.872499999999999</v>
      </c>
    </row>
    <row r="26" spans="1:10" x14ac:dyDescent="0.25">
      <c r="A26" s="5"/>
      <c r="B26" s="2"/>
      <c r="C26" s="33" t="s">
        <v>24</v>
      </c>
      <c r="D26" s="28" t="s">
        <v>44</v>
      </c>
      <c r="E26" s="14">
        <v>32</v>
      </c>
      <c r="F26" s="21">
        <v>2.52</v>
      </c>
      <c r="G26" s="21">
        <v>66.56</v>
      </c>
      <c r="H26" s="21">
        <f>1.6*32/20</f>
        <v>2.56</v>
      </c>
      <c r="I26" s="21">
        <f>0.03*32/20</f>
        <v>4.8000000000000001E-2</v>
      </c>
      <c r="J26" s="38">
        <f>8.02*32/20</f>
        <v>12.831999999999999</v>
      </c>
    </row>
    <row r="27" spans="1:10" x14ac:dyDescent="0.25">
      <c r="A27" s="5"/>
      <c r="B27" s="24" t="s">
        <v>26</v>
      </c>
      <c r="C27" s="34">
        <v>3</v>
      </c>
      <c r="D27" s="31" t="s">
        <v>45</v>
      </c>
      <c r="E27" s="25">
        <v>10</v>
      </c>
      <c r="F27" s="26">
        <v>7.04</v>
      </c>
      <c r="G27" s="26">
        <v>64.72</v>
      </c>
      <c r="H27" s="26">
        <v>0.08</v>
      </c>
      <c r="I27" s="26">
        <v>7.15</v>
      </c>
      <c r="J27" s="39">
        <v>0.12</v>
      </c>
    </row>
    <row r="28" spans="1:10" x14ac:dyDescent="0.25">
      <c r="A28" s="45"/>
      <c r="B28" s="2"/>
      <c r="C28" s="33">
        <v>6</v>
      </c>
      <c r="D28" s="28" t="s">
        <v>46</v>
      </c>
      <c r="E28" s="14">
        <v>15</v>
      </c>
      <c r="F28" s="21">
        <v>8.99</v>
      </c>
      <c r="G28" s="21">
        <v>45</v>
      </c>
      <c r="H28" s="21">
        <f>1.36*15/12</f>
        <v>1.7000000000000002</v>
      </c>
      <c r="I28" s="21">
        <f>2.76*15/12</f>
        <v>3.4499999999999997</v>
      </c>
      <c r="J28" s="21">
        <f>0.31*15/12</f>
        <v>0.38750000000000001</v>
      </c>
    </row>
    <row r="29" spans="1:10" ht="15.75" thickBot="1" x14ac:dyDescent="0.3">
      <c r="A29" s="5"/>
      <c r="B29" s="2"/>
      <c r="C29" s="33" t="s">
        <v>24</v>
      </c>
      <c r="D29" s="28" t="s">
        <v>47</v>
      </c>
      <c r="E29" s="14">
        <v>20</v>
      </c>
      <c r="F29" s="21">
        <v>4.09</v>
      </c>
      <c r="G29" s="21">
        <v>63.56</v>
      </c>
      <c r="H29" s="21">
        <f>2.14*20/40</f>
        <v>1.07</v>
      </c>
      <c r="I29" s="21">
        <f>2.8*20/40</f>
        <v>1.4</v>
      </c>
      <c r="J29" s="21">
        <f>23.34*20/40</f>
        <v>11.67</v>
      </c>
    </row>
    <row r="30" spans="1:10" x14ac:dyDescent="0.25">
      <c r="A30" s="3" t="s">
        <v>27</v>
      </c>
      <c r="B30" s="9"/>
      <c r="C30" s="32">
        <v>75</v>
      </c>
      <c r="D30" s="27" t="s">
        <v>48</v>
      </c>
      <c r="E30" s="13">
        <v>200</v>
      </c>
      <c r="F30" s="20">
        <v>7.81</v>
      </c>
      <c r="G30" s="20">
        <v>138</v>
      </c>
      <c r="H30" s="20">
        <v>2.74</v>
      </c>
      <c r="I30" s="20">
        <v>3.23</v>
      </c>
      <c r="J30" s="37">
        <v>24.11</v>
      </c>
    </row>
    <row r="31" spans="1:10" x14ac:dyDescent="0.25">
      <c r="A31" s="5"/>
      <c r="B31" s="2"/>
      <c r="C31" s="33">
        <v>62</v>
      </c>
      <c r="D31" s="28" t="s">
        <v>49</v>
      </c>
      <c r="E31" s="14">
        <v>140</v>
      </c>
      <c r="F31" s="21">
        <v>25.73</v>
      </c>
      <c r="G31" s="21">
        <v>380.58</v>
      </c>
      <c r="H31" s="21">
        <f>10.49*1.4</f>
        <v>14.686</v>
      </c>
      <c r="I31" s="21">
        <f>11.32*1.4</f>
        <v>15.847999999999999</v>
      </c>
      <c r="J31" s="38">
        <f>32*1.4</f>
        <v>44.8</v>
      </c>
    </row>
    <row r="32" spans="1:10" ht="15.75" thickBot="1" x14ac:dyDescent="0.3">
      <c r="A32" s="6"/>
      <c r="B32" s="7"/>
      <c r="C32" s="35" t="s">
        <v>24</v>
      </c>
      <c r="D32" s="29" t="s">
        <v>50</v>
      </c>
      <c r="E32" s="15">
        <v>25</v>
      </c>
      <c r="F32" s="22">
        <v>8.82</v>
      </c>
      <c r="G32" s="22">
        <v>79.45</v>
      </c>
      <c r="H32" s="21">
        <f>2.14*25/40</f>
        <v>1.3374999999999999</v>
      </c>
      <c r="I32" s="21">
        <f>2.8*25/40</f>
        <v>1.75</v>
      </c>
      <c r="J32" s="21">
        <f>23.34*25/40</f>
        <v>14.5875</v>
      </c>
    </row>
    <row r="33" spans="1:10" x14ac:dyDescent="0.25">
      <c r="A33" s="5" t="s">
        <v>13</v>
      </c>
      <c r="B33" s="8" t="s">
        <v>14</v>
      </c>
      <c r="C33" s="36">
        <v>59</v>
      </c>
      <c r="D33" s="30" t="s">
        <v>51</v>
      </c>
      <c r="E33" s="17">
        <v>60</v>
      </c>
      <c r="F33" s="23">
        <v>5.89</v>
      </c>
      <c r="G33" s="23">
        <v>75</v>
      </c>
      <c r="H33" s="23">
        <v>1.26</v>
      </c>
      <c r="I33" s="23">
        <v>4.08</v>
      </c>
      <c r="J33" s="41">
        <v>8.2799999999999994</v>
      </c>
    </row>
    <row r="34" spans="1:10" x14ac:dyDescent="0.25">
      <c r="A34" s="5"/>
      <c r="B34" s="1" t="s">
        <v>15</v>
      </c>
      <c r="C34" s="33">
        <v>60</v>
      </c>
      <c r="D34" s="28" t="s">
        <v>52</v>
      </c>
      <c r="E34" s="14">
        <v>200</v>
      </c>
      <c r="F34" s="21">
        <v>16.36</v>
      </c>
      <c r="G34" s="21">
        <v>110.4</v>
      </c>
      <c r="H34" s="21">
        <v>6.78</v>
      </c>
      <c r="I34" s="21">
        <v>3.06</v>
      </c>
      <c r="J34" s="38">
        <v>11.06</v>
      </c>
    </row>
    <row r="35" spans="1:10" x14ac:dyDescent="0.25">
      <c r="A35" s="5"/>
      <c r="B35" s="1" t="s">
        <v>16</v>
      </c>
      <c r="C35" s="33">
        <v>14</v>
      </c>
      <c r="D35" s="28" t="s">
        <v>53</v>
      </c>
      <c r="E35" s="14">
        <v>100</v>
      </c>
      <c r="F35" s="21">
        <v>35.35</v>
      </c>
      <c r="G35" s="21">
        <v>238</v>
      </c>
      <c r="H35" s="21">
        <f>13.62*100/90</f>
        <v>15.133333333333333</v>
      </c>
      <c r="I35" s="21">
        <f>12.68*100/90</f>
        <v>14.088888888888889</v>
      </c>
      <c r="J35" s="38">
        <f>7.61*100/90</f>
        <v>8.4555555555555557</v>
      </c>
    </row>
    <row r="36" spans="1:10" x14ac:dyDescent="0.25">
      <c r="A36" s="5"/>
      <c r="B36" s="1"/>
      <c r="C36" s="33">
        <v>42</v>
      </c>
      <c r="D36" s="28" t="s">
        <v>54</v>
      </c>
      <c r="E36" s="14">
        <v>20</v>
      </c>
      <c r="F36" s="21">
        <v>3.09</v>
      </c>
      <c r="G36" s="21">
        <v>23.06</v>
      </c>
      <c r="H36" s="21">
        <v>0.31</v>
      </c>
      <c r="I36" s="21">
        <v>2.13</v>
      </c>
      <c r="J36" s="38">
        <v>0.68</v>
      </c>
    </row>
    <row r="37" spans="1:10" x14ac:dyDescent="0.25">
      <c r="A37" s="5"/>
      <c r="B37" s="1" t="s">
        <v>55</v>
      </c>
      <c r="C37" s="33">
        <v>24</v>
      </c>
      <c r="D37" s="28" t="s">
        <v>56</v>
      </c>
      <c r="E37" s="14">
        <v>180</v>
      </c>
      <c r="F37" s="21">
        <v>16.829999999999998</v>
      </c>
      <c r="G37" s="21">
        <v>361.13</v>
      </c>
      <c r="H37" s="21">
        <f>62.8*180/150</f>
        <v>75.36</v>
      </c>
      <c r="I37" s="21">
        <f>9.94*180/150</f>
        <v>11.927999999999999</v>
      </c>
      <c r="J37" s="38">
        <f>46.69*180/150</f>
        <v>56.027999999999992</v>
      </c>
    </row>
    <row r="38" spans="1:10" x14ac:dyDescent="0.25">
      <c r="A38" s="5"/>
      <c r="B38" s="1" t="s">
        <v>28</v>
      </c>
      <c r="C38" s="33">
        <v>17</v>
      </c>
      <c r="D38" s="28" t="s">
        <v>57</v>
      </c>
      <c r="E38" s="14">
        <v>200</v>
      </c>
      <c r="F38" s="21">
        <v>3.49</v>
      </c>
      <c r="G38" s="21">
        <v>141.4</v>
      </c>
      <c r="H38" s="21">
        <v>0.08</v>
      </c>
      <c r="I38" s="21">
        <v>0</v>
      </c>
      <c r="J38" s="38">
        <v>35</v>
      </c>
    </row>
    <row r="39" spans="1:10" x14ac:dyDescent="0.25">
      <c r="A39" s="5"/>
      <c r="B39" s="1" t="s">
        <v>20</v>
      </c>
      <c r="C39" s="33" t="s">
        <v>24</v>
      </c>
      <c r="D39" s="28" t="s">
        <v>29</v>
      </c>
      <c r="E39" s="14">
        <v>40</v>
      </c>
      <c r="F39" s="21">
        <v>2.1</v>
      </c>
      <c r="G39" s="21">
        <v>83.2</v>
      </c>
      <c r="H39" s="21">
        <f>2.4*40/30</f>
        <v>3.2</v>
      </c>
      <c r="I39" s="21">
        <f>0.45*40/30</f>
        <v>0.6</v>
      </c>
      <c r="J39" s="38">
        <f>11.37*40/30</f>
        <v>15.159999999999998</v>
      </c>
    </row>
    <row r="40" spans="1:10" x14ac:dyDescent="0.25">
      <c r="A40" s="5"/>
      <c r="B40" s="1" t="s">
        <v>17</v>
      </c>
      <c r="C40" s="33" t="s">
        <v>24</v>
      </c>
      <c r="D40" s="28" t="s">
        <v>25</v>
      </c>
      <c r="E40" s="14">
        <v>39</v>
      </c>
      <c r="F40" s="21">
        <v>1.61</v>
      </c>
      <c r="G40" s="21">
        <v>78</v>
      </c>
      <c r="H40" s="21">
        <f>1.47*39/30</f>
        <v>1.911</v>
      </c>
      <c r="I40" s="21">
        <f>0.3*39/30</f>
        <v>0.38999999999999996</v>
      </c>
      <c r="J40" s="38">
        <f>13.44*39/30</f>
        <v>17.471999999999998</v>
      </c>
    </row>
    <row r="41" spans="1:10" ht="15.75" thickBot="1" x14ac:dyDescent="0.3">
      <c r="A41" s="6"/>
      <c r="B41" s="7"/>
      <c r="H41" s="15"/>
      <c r="I41" s="15"/>
      <c r="J41" s="16"/>
    </row>
  </sheetData>
  <mergeCells count="2">
    <mergeCell ref="B1:D1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2021-05-21T06:27:41Z</dcterms:modified>
</cp:coreProperties>
</file>