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15" i="1" l="1"/>
  <c r="F19" i="1"/>
  <c r="F14" i="1"/>
  <c r="F17" i="1"/>
  <c r="F16" i="1"/>
  <c r="F8" i="1"/>
  <c r="F4" i="1"/>
  <c r="F7" i="1"/>
  <c r="F9" i="1" l="1"/>
  <c r="J20" i="1" l="1"/>
  <c r="J19" i="1"/>
  <c r="I20" i="1"/>
  <c r="I19" i="1"/>
  <c r="H20" i="1"/>
  <c r="H19" i="1"/>
  <c r="G20" i="1"/>
  <c r="G19" i="1"/>
  <c r="J17" i="1"/>
  <c r="I17" i="1"/>
  <c r="H17" i="1"/>
  <c r="G17" i="1"/>
  <c r="J14" i="1"/>
  <c r="J21" i="1" s="1"/>
  <c r="I14" i="1"/>
  <c r="H14" i="1"/>
  <c r="H21" i="1" s="1"/>
  <c r="G14" i="1"/>
  <c r="J12" i="1"/>
  <c r="J13" i="1" s="1"/>
  <c r="I12" i="1"/>
  <c r="I13" i="1" s="1"/>
  <c r="H12" i="1"/>
  <c r="H13" i="1" s="1"/>
  <c r="G12" i="1"/>
  <c r="G13" i="1" s="1"/>
  <c r="J9" i="1"/>
  <c r="I9" i="1"/>
  <c r="H9" i="1"/>
  <c r="G9" i="1"/>
  <c r="J8" i="1"/>
  <c r="I8" i="1"/>
  <c r="H8" i="1"/>
  <c r="G8" i="1"/>
  <c r="J7" i="1"/>
  <c r="J6" i="1"/>
  <c r="I7" i="1"/>
  <c r="I6" i="1"/>
  <c r="H7" i="1"/>
  <c r="H6" i="1"/>
  <c r="G7" i="1"/>
  <c r="G6" i="1"/>
  <c r="G10" i="1" l="1"/>
  <c r="I21" i="1"/>
  <c r="J10" i="1"/>
  <c r="H10" i="1"/>
  <c r="I10" i="1"/>
  <c r="G21" i="1"/>
  <c r="F13" i="1"/>
  <c r="F10" i="1"/>
  <c r="F21" i="1" l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<sst xmlns="http://schemas.openxmlformats.org/spreadsheetml/2006/main" count="58" uniqueCount="52">
  <si>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</si>
  <si>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</si>
  <si>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</si>
  <si>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</si>
  <si>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</si>
  <si>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</si>
  <si>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</si>
  <si>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</si>
  <si>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</si>
  <si>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</si>
  <si>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</si>
  <si>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</si>
  <si>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</si>
  <si>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</si>
  <si>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</si>
  <si>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</si>
  <si>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</si>
  <si>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</si>
  <si>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</si>
  <si>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</si>
  <si>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</si>
  <si>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</si>
  <si>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</si>
  <si>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</si>
  <si>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</si>
  <si>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</si>
  <si>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</si>
  <si>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</si>
  <si>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</si>
  <si>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</si>
  <si>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</si>
  <si>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Вафли Яшкино</t>
  </si>
  <si>
    <t>Чай с молоком</t>
  </si>
  <si>
    <t>Плов из птицы</t>
  </si>
  <si>
    <t>Огурец соленый</t>
  </si>
  <si>
    <t>Молоко</t>
  </si>
  <si>
    <t>Лепешка с сыром</t>
  </si>
  <si>
    <t>Зеленый горошек</t>
  </si>
  <si>
    <t>Рыба тушеная в томате с овощами</t>
  </si>
  <si>
    <t>Пюре картофельное</t>
  </si>
  <si>
    <t>Кампот из смеси сухофруктов</t>
  </si>
  <si>
    <t>Борщ с капустой и мясом со сметаной</t>
  </si>
  <si>
    <t>45/45</t>
  </si>
  <si>
    <t>130/30</t>
  </si>
  <si>
    <t>150</t>
  </si>
  <si>
    <t>235/15/5</t>
  </si>
  <si>
    <t>55</t>
  </si>
  <si>
    <t>32</t>
  </si>
  <si>
    <t>31</t>
  </si>
  <si>
    <t>МБОУ БСШ №1 имени Е.К. Зырянова</t>
  </si>
  <si>
    <t>1</t>
  </si>
  <si>
    <r>
      <t>"</t>
    </r>
    <r>
      <rPr>
        <u/>
        <sz val="11"/>
        <color theme="1"/>
        <rFont val="Calibri"/>
        <family val="2"/>
        <charset val="204"/>
        <scheme val="minor"/>
      </rPr>
      <t>_07__"__10__</t>
    </r>
    <r>
      <rPr>
        <sz val="11"/>
        <color theme="1"/>
        <rFont val="Calibri"/>
        <family val="2"/>
        <scheme val="minor"/>
      </rPr>
      <t>_2021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</si>
</sst>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0" xfId="0" applyFill="1" applyBorder="1"/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6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4" fillId="0" borderId="11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6" xfId="0" applyNumberFormat="1" applyFont="1" applyFill="1" applyBorder="1" applyProtection="1"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Protection="1"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1" fontId="4" fillId="0" borderId="14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Protection="1"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center"/>
    </xf>
    <xf numFmtId="2" fontId="4" fillId="0" borderId="18" xfId="0" applyNumberFormat="1" applyFont="1" applyFill="1" applyBorder="1"/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0" fillId="0" borderId="22" xfId="0" applyFill="1" applyBorder="1" applyProtection="1"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wrapText="1"/>
      <protection locked="0"/>
    </xf>
    <xf numFmtId="1" fontId="4" fillId="0" borderId="22" xfId="0" applyNumberFormat="1" applyFont="1" applyFill="1" applyBorder="1" applyAlignment="1" applyProtection="1">
      <alignment horizontal="center"/>
      <protection locked="0"/>
    </xf>
    <xf numFmtId="2" fontId="4" fillId="0" borderId="22" xfId="0" applyNumberFormat="1" applyFon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1"/>
  <sheetViews>
    <sheetView tabSelected="1" topLeftCell="A13" workbookViewId="0">
      <selection activeCell="A22" sqref="A22:J44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9.7109375" style="20" customWidth="1"/>
    <col min="6" max="6" width="7.5703125" style="1" bestFit="1" customWidth="1"/>
    <col min="7" max="7" width="7.7109375" style="1" customWidth="1"/>
    <col min="8" max="8" width="6.14062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66" t="s">
        <v>49</v>
      </c>
      <c r="C1" s="67"/>
      <c r="D1" s="68"/>
      <c r="E1" s="20" t="s">
        <v>30</v>
      </c>
      <c r="F1" s="19" t="s">
        <v>50</v>
      </c>
      <c r="H1" s="1" t="s">
        <v>1</v>
      </c>
      <c r="I1" s="18" t="s">
        <v>51</v>
      </c>
    </row>
    <row r="2" spans="1:10" ht="15.75" thickBot="1" x14ac:dyDescent="0.3">
      <c r="B2" s="2" t="s">
        <v>29</v>
      </c>
    </row>
    <row r="3" spans="1:10" s="26" customFormat="1" ht="30.75" thickBot="1" x14ac:dyDescent="0.3">
      <c r="A3" s="22" t="s">
        <v>2</v>
      </c>
      <c r="B3" s="23" t="s">
        <v>3</v>
      </c>
      <c r="C3" s="23" t="s">
        <v>21</v>
      </c>
      <c r="D3" s="23" t="s">
        <v>4</v>
      </c>
      <c r="E3" s="36" t="s">
        <v>22</v>
      </c>
      <c r="F3" s="36" t="s">
        <v>5</v>
      </c>
      <c r="G3" s="24" t="s">
        <v>6</v>
      </c>
      <c r="H3" s="23" t="s">
        <v>7</v>
      </c>
      <c r="I3" s="23" t="s">
        <v>8</v>
      </c>
      <c r="J3" s="25" t="s">
        <v>9</v>
      </c>
    </row>
    <row r="4" spans="1:10" ht="15.75" x14ac:dyDescent="0.25">
      <c r="A4" s="3" t="s">
        <v>10</v>
      </c>
      <c r="B4" s="27" t="s">
        <v>11</v>
      </c>
      <c r="C4" s="48">
        <v>34</v>
      </c>
      <c r="D4" s="49" t="s">
        <v>33</v>
      </c>
      <c r="E4" s="37" t="s">
        <v>43</v>
      </c>
      <c r="F4" s="38">
        <f>34.92*30/54+5.53*130/106</f>
        <v>26.182075471698116</v>
      </c>
      <c r="G4" s="5">
        <v>348.8</v>
      </c>
      <c r="H4" s="5">
        <v>15.89</v>
      </c>
      <c r="I4" s="5">
        <v>20.27</v>
      </c>
      <c r="J4" s="6">
        <v>25.71</v>
      </c>
    </row>
    <row r="5" spans="1:10" ht="15.75" x14ac:dyDescent="0.25">
      <c r="A5" s="7"/>
      <c r="B5" s="28" t="s">
        <v>12</v>
      </c>
      <c r="C5" s="50">
        <v>20</v>
      </c>
      <c r="D5" s="51" t="s">
        <v>32</v>
      </c>
      <c r="E5" s="39">
        <v>200</v>
      </c>
      <c r="F5" s="40">
        <v>4.26</v>
      </c>
      <c r="G5" s="9">
        <v>70</v>
      </c>
      <c r="H5" s="9">
        <v>1.4</v>
      </c>
      <c r="I5" s="9">
        <v>1.6</v>
      </c>
      <c r="J5" s="10">
        <v>12.36</v>
      </c>
    </row>
    <row r="6" spans="1:10" ht="15.75" x14ac:dyDescent="0.25">
      <c r="A6" s="7"/>
      <c r="B6" s="28" t="s">
        <v>19</v>
      </c>
      <c r="C6" s="50" t="s">
        <v>23</v>
      </c>
      <c r="D6" s="51" t="s">
        <v>24</v>
      </c>
      <c r="E6" s="39">
        <v>25</v>
      </c>
      <c r="F6" s="40">
        <v>1.1100000000000001</v>
      </c>
      <c r="G6" s="9">
        <f>40*27/20</f>
        <v>54</v>
      </c>
      <c r="H6" s="9">
        <f>0.98*27/20</f>
        <v>1.323</v>
      </c>
      <c r="I6" s="9">
        <f>0.2*27/20</f>
        <v>0.27</v>
      </c>
      <c r="J6" s="10">
        <f>8.95*27/20</f>
        <v>12.0825</v>
      </c>
    </row>
    <row r="7" spans="1:10" ht="15.75" x14ac:dyDescent="0.25">
      <c r="A7" s="7"/>
      <c r="B7" s="29"/>
      <c r="C7" s="50" t="s">
        <v>23</v>
      </c>
      <c r="D7" s="51" t="s">
        <v>28</v>
      </c>
      <c r="E7" s="39">
        <v>26</v>
      </c>
      <c r="F7" s="40">
        <f>58.5*0.026</f>
        <v>1.5209999999999999</v>
      </c>
      <c r="G7" s="9">
        <f>41.6*28/20</f>
        <v>58.239999999999995</v>
      </c>
      <c r="H7" s="9">
        <f>1.6*28/20</f>
        <v>2.2400000000000002</v>
      </c>
      <c r="I7" s="9">
        <f>0.03*28/20</f>
        <v>4.1999999999999996E-2</v>
      </c>
      <c r="J7" s="10">
        <f>8.02*28/20</f>
        <v>11.228</v>
      </c>
    </row>
    <row r="8" spans="1:10" ht="15.75" x14ac:dyDescent="0.25">
      <c r="A8" s="7"/>
      <c r="B8" s="29" t="s">
        <v>25</v>
      </c>
      <c r="C8" s="50">
        <v>4</v>
      </c>
      <c r="D8" s="51" t="s">
        <v>34</v>
      </c>
      <c r="E8" s="39">
        <v>30</v>
      </c>
      <c r="F8" s="40">
        <f>21.82*30/60</f>
        <v>10.91</v>
      </c>
      <c r="G8" s="9">
        <f>14.14*35/60</f>
        <v>8.2483333333333331</v>
      </c>
      <c r="H8" s="9">
        <f>0.66*35/60</f>
        <v>0.38500000000000001</v>
      </c>
      <c r="I8" s="9">
        <f>0.12*35/60</f>
        <v>7.0000000000000007E-2</v>
      </c>
      <c r="J8" s="10">
        <f>2.28*35/60</f>
        <v>1.3299999999999998</v>
      </c>
    </row>
    <row r="9" spans="1:10" ht="15.75" x14ac:dyDescent="0.25">
      <c r="A9" s="7"/>
      <c r="B9" s="58"/>
      <c r="C9" s="50" t="s">
        <v>23</v>
      </c>
      <c r="D9" s="51" t="s">
        <v>31</v>
      </c>
      <c r="E9" s="39">
        <v>20</v>
      </c>
      <c r="F9" s="40">
        <f>234.72*0.02</f>
        <v>4.6943999999999999</v>
      </c>
      <c r="G9" s="16">
        <f>127.12</f>
        <v>127.12</v>
      </c>
      <c r="H9" s="16">
        <f>2.14</f>
        <v>2.14</v>
      </c>
      <c r="I9" s="16">
        <f>2.8</f>
        <v>2.8</v>
      </c>
      <c r="J9" s="30">
        <f>23.34</f>
        <v>23.34</v>
      </c>
    </row>
    <row r="10" spans="1:10" ht="16.5" thickBot="1" x14ac:dyDescent="0.3">
      <c r="A10" s="59"/>
      <c r="B10" s="60"/>
      <c r="C10" s="61"/>
      <c r="D10" s="62"/>
      <c r="E10" s="63"/>
      <c r="F10" s="64">
        <f>SUM(F4:F9)</f>
        <v>48.677475471698116</v>
      </c>
      <c r="G10" s="65">
        <f>SUM(G4:G9)</f>
        <v>666.4083333333333</v>
      </c>
      <c r="H10" s="65">
        <f t="shared" ref="H10:J10" si="0">SUM(H4:H9)</f>
        <v>23.378000000000004</v>
      </c>
      <c r="I10" s="65">
        <f t="shared" si="0"/>
        <v>25.052000000000003</v>
      </c>
      <c r="J10" s="65">
        <f t="shared" si="0"/>
        <v>86.0505</v>
      </c>
    </row>
    <row r="11" spans="1:10" ht="15.75" x14ac:dyDescent="0.25">
      <c r="A11" s="3" t="s">
        <v>26</v>
      </c>
      <c r="B11" s="4"/>
      <c r="C11" s="52">
        <v>63</v>
      </c>
      <c r="D11" s="53" t="s">
        <v>35</v>
      </c>
      <c r="E11" s="41">
        <v>200</v>
      </c>
      <c r="F11" s="38">
        <v>13.04</v>
      </c>
      <c r="G11" s="5">
        <v>106</v>
      </c>
      <c r="H11" s="5">
        <v>5.8</v>
      </c>
      <c r="I11" s="5">
        <v>5</v>
      </c>
      <c r="J11" s="6">
        <v>8</v>
      </c>
    </row>
    <row r="12" spans="1:10" ht="15.75" x14ac:dyDescent="0.25">
      <c r="A12" s="15"/>
      <c r="B12" s="11"/>
      <c r="C12" s="54">
        <v>62</v>
      </c>
      <c r="D12" s="55" t="s">
        <v>36</v>
      </c>
      <c r="E12" s="39">
        <v>110</v>
      </c>
      <c r="F12" s="40">
        <v>23.4</v>
      </c>
      <c r="G12" s="9">
        <f>271.84*120/100</f>
        <v>326.20799999999997</v>
      </c>
      <c r="H12" s="9">
        <f>10.49*120/100</f>
        <v>12.587999999999999</v>
      </c>
      <c r="I12" s="9">
        <f>11.32*120/100</f>
        <v>13.584000000000001</v>
      </c>
      <c r="J12" s="9">
        <f>32*120/100</f>
        <v>38.4</v>
      </c>
    </row>
    <row r="13" spans="1:10" ht="16.5" thickBot="1" x14ac:dyDescent="0.3">
      <c r="A13" s="21"/>
      <c r="B13" s="12"/>
      <c r="C13" s="56"/>
      <c r="D13" s="57"/>
      <c r="E13" s="42"/>
      <c r="F13" s="43">
        <f>SUM(F11:F12)</f>
        <v>36.44</v>
      </c>
      <c r="G13" s="13">
        <f>SUM(G11:G12)</f>
        <v>432.20799999999997</v>
      </c>
      <c r="H13" s="13">
        <f t="shared" ref="H13:J13" si="1">SUM(H11:H12)</f>
        <v>18.387999999999998</v>
      </c>
      <c r="I13" s="13">
        <f t="shared" si="1"/>
        <v>18.584000000000003</v>
      </c>
      <c r="J13" s="13">
        <f t="shared" si="1"/>
        <v>46.4</v>
      </c>
    </row>
    <row r="14" spans="1:10" ht="15.75" x14ac:dyDescent="0.25">
      <c r="A14" s="3" t="s">
        <v>13</v>
      </c>
      <c r="B14" s="4" t="s">
        <v>14</v>
      </c>
      <c r="C14" s="52">
        <v>1</v>
      </c>
      <c r="D14" s="53" t="s">
        <v>37</v>
      </c>
      <c r="E14" s="37" t="s">
        <v>46</v>
      </c>
      <c r="F14" s="38">
        <f>16.89*55/60</f>
        <v>15.4825</v>
      </c>
      <c r="G14" s="5">
        <f>24*50/60</f>
        <v>20</v>
      </c>
      <c r="H14" s="5">
        <f>1.86*50/60</f>
        <v>1.55</v>
      </c>
      <c r="I14" s="5">
        <f>0.12*50/60</f>
        <v>0.1</v>
      </c>
      <c r="J14" s="6">
        <f>3.9*50/60</f>
        <v>3.25</v>
      </c>
    </row>
    <row r="15" spans="1:10" ht="32.450000000000003" customHeight="1" x14ac:dyDescent="0.25">
      <c r="A15" s="7"/>
      <c r="B15" s="8" t="s">
        <v>15</v>
      </c>
      <c r="C15" s="54">
        <v>22</v>
      </c>
      <c r="D15" s="55" t="s">
        <v>41</v>
      </c>
      <c r="E15" s="44" t="s">
        <v>45</v>
      </c>
      <c r="F15" s="40">
        <f>4.62*235/250+7.36*1.5+1.58</f>
        <v>16.962800000000001</v>
      </c>
      <c r="G15" s="9">
        <v>108.5</v>
      </c>
      <c r="H15" s="9">
        <v>1.75</v>
      </c>
      <c r="I15" s="9">
        <v>6.05</v>
      </c>
      <c r="J15" s="10">
        <v>11.86</v>
      </c>
    </row>
    <row r="16" spans="1:10" ht="30" x14ac:dyDescent="0.25">
      <c r="A16" s="7"/>
      <c r="B16" s="8" t="s">
        <v>16</v>
      </c>
      <c r="C16" s="54">
        <v>51</v>
      </c>
      <c r="D16" s="55" t="s">
        <v>38</v>
      </c>
      <c r="E16" s="44" t="s">
        <v>42</v>
      </c>
      <c r="F16" s="40">
        <f>22.37+2.45</f>
        <v>24.82</v>
      </c>
      <c r="G16" s="9">
        <v>94.5</v>
      </c>
      <c r="H16" s="9">
        <v>8.66</v>
      </c>
      <c r="I16" s="9">
        <v>4.47</v>
      </c>
      <c r="J16" s="10">
        <v>4.6399999999999997</v>
      </c>
    </row>
    <row r="17" spans="1:10" ht="15.75" x14ac:dyDescent="0.25">
      <c r="A17" s="7"/>
      <c r="B17" s="8" t="s">
        <v>17</v>
      </c>
      <c r="C17" s="54">
        <v>7</v>
      </c>
      <c r="D17" s="55" t="s">
        <v>39</v>
      </c>
      <c r="E17" s="44" t="s">
        <v>44</v>
      </c>
      <c r="F17" s="40">
        <f>9.36*150/180</f>
        <v>7.8</v>
      </c>
      <c r="G17" s="9">
        <f>159.12*150/180</f>
        <v>132.6</v>
      </c>
      <c r="H17" s="9">
        <f>3.74*150/180</f>
        <v>3.1166666666666667</v>
      </c>
      <c r="I17" s="9">
        <f>6.12*150/180</f>
        <v>5.0999999999999996</v>
      </c>
      <c r="J17" s="10">
        <f>22.28*150/180</f>
        <v>18.566666666666666</v>
      </c>
    </row>
    <row r="18" spans="1:10" ht="30" x14ac:dyDescent="0.25">
      <c r="A18" s="7"/>
      <c r="B18" s="8" t="s">
        <v>27</v>
      </c>
      <c r="C18" s="54">
        <v>17</v>
      </c>
      <c r="D18" s="55" t="s">
        <v>40</v>
      </c>
      <c r="E18" s="44">
        <v>200</v>
      </c>
      <c r="F18" s="40">
        <v>4.54</v>
      </c>
      <c r="G18" s="9">
        <v>80</v>
      </c>
      <c r="H18" s="9">
        <v>0.44</v>
      </c>
      <c r="I18" s="9">
        <v>0</v>
      </c>
      <c r="J18" s="10">
        <v>18.899999999999999</v>
      </c>
    </row>
    <row r="19" spans="1:10" ht="15.75" x14ac:dyDescent="0.25">
      <c r="A19" s="7"/>
      <c r="B19" s="8" t="s">
        <v>20</v>
      </c>
      <c r="C19" s="54" t="s">
        <v>23</v>
      </c>
      <c r="D19" s="55" t="s">
        <v>28</v>
      </c>
      <c r="E19" s="44" t="s">
        <v>47</v>
      </c>
      <c r="F19" s="40">
        <f>58.5*0.032</f>
        <v>1.8720000000000001</v>
      </c>
      <c r="G19" s="9">
        <f>62.4*38/30</f>
        <v>79.039999999999992</v>
      </c>
      <c r="H19" s="9">
        <f>2.4*38/30</f>
        <v>3.04</v>
      </c>
      <c r="I19" s="9">
        <f>0.45*38/30</f>
        <v>0.57000000000000006</v>
      </c>
      <c r="J19" s="10">
        <f>11.37*38/30</f>
        <v>14.401999999999997</v>
      </c>
    </row>
    <row r="20" spans="1:10" ht="15.75" x14ac:dyDescent="0.25">
      <c r="A20" s="7"/>
      <c r="B20" s="17" t="s">
        <v>18</v>
      </c>
      <c r="C20" s="56" t="s">
        <v>23</v>
      </c>
      <c r="D20" s="57" t="s">
        <v>24</v>
      </c>
      <c r="E20" s="45" t="s">
        <v>48</v>
      </c>
      <c r="F20" s="43">
        <v>1.4</v>
      </c>
      <c r="G20" s="13">
        <f>60*37/30</f>
        <v>74</v>
      </c>
      <c r="H20" s="13">
        <f>1.47*37/30</f>
        <v>1.8129999999999999</v>
      </c>
      <c r="I20" s="13">
        <f>0.3*37/30</f>
        <v>0.37</v>
      </c>
      <c r="J20" s="14">
        <f>13.44*37/30</f>
        <v>16.576000000000001</v>
      </c>
    </row>
    <row r="21" spans="1:10" ht="16.5" thickBot="1" x14ac:dyDescent="0.3">
      <c r="A21" s="31"/>
      <c r="B21" s="32"/>
      <c r="C21" s="33"/>
      <c r="D21" s="33"/>
      <c r="E21" s="46"/>
      <c r="F21" s="47">
        <f>SUM(F14:F20)</f>
        <v>72.87730000000002</v>
      </c>
      <c r="G21" s="34">
        <f>SUM(G14:G20)</f>
        <v>588.64</v>
      </c>
      <c r="H21" s="34">
        <f t="shared" ref="H21:J21" si="2">SUM(H14:H20)</f>
        <v>20.369666666666667</v>
      </c>
      <c r="I21" s="34">
        <f t="shared" si="2"/>
        <v>16.66</v>
      </c>
      <c r="J21" s="35">
        <f t="shared" si="2"/>
        <v>88.194666666666649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9" orientation="portrait" r:id="rId1"/>
  <ignoredErrors>
    <ignoredError sqref="F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2021-09-03T09:23:05Z</cp:lastPrinted>
  <dcterms:created xsi:type="dcterms:W3CDTF">2015-06-05T18:19:34Z</dcterms:created>
  <dcterms:modified xsi:type="dcterms:W3CDTF">2021-10-28T07:23:02Z</dcterms:modified>
</cp:coreProperties>
</file>