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4" i="1"/>
  <c r="F22" i="1"/>
  <c r="F17" i="1"/>
  <c r="F20" i="1"/>
  <c r="F6" i="1"/>
  <c r="F4" i="1"/>
  <c r="F7" i="1"/>
  <c r="F8" i="1"/>
  <c r="F9" i="1"/>
  <c r="F19" i="1"/>
  <c r="J22" i="1" l="1"/>
  <c r="I22" i="1"/>
  <c r="H22" i="1"/>
  <c r="G22" i="1"/>
  <c r="J17" i="1"/>
  <c r="I17" i="1"/>
  <c r="H17" i="1"/>
  <c r="G17" i="1"/>
  <c r="J23" i="1"/>
  <c r="I23" i="1"/>
  <c r="H23" i="1"/>
  <c r="G23" i="1"/>
  <c r="J19" i="1" l="1"/>
  <c r="I19" i="1"/>
  <c r="H19" i="1"/>
  <c r="G19" i="1"/>
  <c r="G15" i="1"/>
  <c r="J12" i="1"/>
  <c r="I12" i="1"/>
  <c r="H12" i="1"/>
  <c r="G12" i="1"/>
  <c r="J7" i="1"/>
  <c r="I7" i="1"/>
  <c r="H7" i="1"/>
  <c r="G7" i="1"/>
  <c r="J9" i="1" l="1"/>
  <c r="I9" i="1"/>
  <c r="H9" i="1"/>
  <c r="G9" i="1"/>
  <c r="J6" i="1"/>
  <c r="I6" i="1"/>
  <c r="H6" i="1"/>
  <c r="G6" i="1"/>
  <c r="F24" i="1" l="1"/>
  <c r="F16" i="1"/>
  <c r="F10" i="1" l="1"/>
  <c r="J24" i="1" l="1"/>
  <c r="I24" i="1"/>
  <c r="H24" i="1"/>
  <c r="G24" i="1"/>
  <c r="J16" i="1"/>
  <c r="I16" i="1"/>
  <c r="H16" i="1"/>
  <c r="G16" i="1"/>
  <c r="G10" i="1"/>
  <c r="J10" i="1"/>
  <c r="H10" i="1"/>
  <c r="I10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<sst xmlns="http://schemas.openxmlformats.org/spreadsheetml/2006/main" count="63" uniqueCount="52">
  <si>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</si>
  <si>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</si>
  <si>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</si>
  <si>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</si>
  <si>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</si>
  <si>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</si>
  <si>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</si>
  <si>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</si>
  <si>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</si>
  <si>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</si>
  <si>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</si>
  <si>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</si>
  <si>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</si>
  <si>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</si>
  <si>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</si>
  <si>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</si>
  <si>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</si>
  <si>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</si>
  <si>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</si>
  <si>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</si>
  <si>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</si>
  <si>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</si>
  <si>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</si>
  <si>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</si>
  <si>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</si>
  <si>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</si>
  <si>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</si>
  <si>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</si>
  <si>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</si>
  <si>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</si>
  <si>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</si>
  <si>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</si>
  <si>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</si>
  <si>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Рагу из овощей с мясом</t>
  </si>
  <si>
    <t xml:space="preserve">Чай с сахаром 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</si>
  <si>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</si>
  <si>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</si>
  <si>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</si>
  <si>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</si>
  <si>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</si>
  <si>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</si>
  <si>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</si>
  <si>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80</t>
  </si>
  <si>
    <t>100/50</t>
  </si>
  <si>
    <t>Творожное печенье</t>
  </si>
  <si>
    <t>Икра свекольная</t>
  </si>
  <si>
    <t>175/45</t>
  </si>
  <si>
    <t>40</t>
  </si>
  <si>
    <t>33</t>
  </si>
  <si>
    <t>МБОУ БСШ №1 имени Е.К.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</si>
  <si>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</si>
  <si>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21__"__10_</t>
    </r>
    <r>
      <rPr>
        <sz val="11"/>
        <color theme="1"/>
        <rFont val="Calibri"/>
        <family val="2"/>
        <scheme val="minor"/>
      </rPr>
      <t>__2021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</si>
</sst>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4"/>
  <sheetViews>
    <sheetView tabSelected="1" topLeftCell="A16" workbookViewId="0">
      <selection activeCell="A25" sqref="A25:D2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0" bestFit="1" customWidth="1"/>
    <col min="6" max="6" width="9.5703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1" t="s">
        <v>49</v>
      </c>
      <c r="C1" s="62"/>
      <c r="D1" s="63"/>
      <c r="E1" s="30" t="s">
        <v>32</v>
      </c>
      <c r="F1" s="29" t="s">
        <v>50</v>
      </c>
      <c r="H1" s="1" t="s">
        <v>1</v>
      </c>
      <c r="I1" s="28" t="s">
        <v>51</v>
      </c>
    </row>
    <row r="2" spans="1:10" ht="15.75" thickBot="1" x14ac:dyDescent="0.3">
      <c r="B2" s="2" t="s">
        <v>30</v>
      </c>
    </row>
    <row r="3" spans="1:10" s="36" customFormat="1" ht="30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x14ac:dyDescent="0.25">
      <c r="A4" s="3" t="s">
        <v>10</v>
      </c>
      <c r="B4" s="51" t="s">
        <v>11</v>
      </c>
      <c r="C4" s="52">
        <v>39</v>
      </c>
      <c r="D4" s="53" t="s">
        <v>33</v>
      </c>
      <c r="E4" s="46" t="s">
        <v>46</v>
      </c>
      <c r="F4" s="39">
        <f>10.18*175/180+18.4*45/40</f>
        <v>30.597222222222218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 x14ac:dyDescent="0.25">
      <c r="A5" s="9"/>
      <c r="B5" s="54" t="s">
        <v>12</v>
      </c>
      <c r="C5" s="55">
        <v>57</v>
      </c>
      <c r="D5" s="56" t="s">
        <v>34</v>
      </c>
      <c r="E5" s="40">
        <v>200</v>
      </c>
      <c r="F5" s="41">
        <v>1.03</v>
      </c>
      <c r="G5" s="13">
        <v>41</v>
      </c>
      <c r="H5" s="13">
        <v>0</v>
      </c>
      <c r="I5" s="13">
        <v>0</v>
      </c>
      <c r="J5" s="14">
        <v>10.01</v>
      </c>
    </row>
    <row r="6" spans="1:10" x14ac:dyDescent="0.25">
      <c r="A6" s="9"/>
      <c r="B6" s="54" t="s">
        <v>19</v>
      </c>
      <c r="C6" s="55" t="s">
        <v>23</v>
      </c>
      <c r="D6" s="56" t="s">
        <v>24</v>
      </c>
      <c r="E6" s="40">
        <v>29</v>
      </c>
      <c r="F6" s="41">
        <f>45.14*0.029</f>
        <v>1.3090600000000001</v>
      </c>
      <c r="G6" s="13">
        <f>40*36/20</f>
        <v>72</v>
      </c>
      <c r="H6" s="13">
        <f>0.98*36/20</f>
        <v>1.764</v>
      </c>
      <c r="I6" s="13">
        <f>0.2*36/20</f>
        <v>0.36</v>
      </c>
      <c r="J6" s="14">
        <f>8.95*36/20</f>
        <v>16.11</v>
      </c>
    </row>
    <row r="7" spans="1:10" x14ac:dyDescent="0.25">
      <c r="A7" s="9"/>
      <c r="B7" s="57"/>
      <c r="C7" s="55" t="s">
        <v>23</v>
      </c>
      <c r="D7" s="56" t="s">
        <v>28</v>
      </c>
      <c r="E7" s="40">
        <v>30</v>
      </c>
      <c r="F7" s="41">
        <f>58.5*0.03</f>
        <v>1.7549999999999999</v>
      </c>
      <c r="G7" s="13">
        <f>41.6*37/20</f>
        <v>76.960000000000008</v>
      </c>
      <c r="H7" s="13">
        <f>1.6*37/20</f>
        <v>2.96</v>
      </c>
      <c r="I7" s="13">
        <f>0.03*37/20</f>
        <v>5.5499999999999994E-2</v>
      </c>
      <c r="J7" s="14">
        <f>8.02*37/20</f>
        <v>14.837</v>
      </c>
    </row>
    <row r="8" spans="1:10" x14ac:dyDescent="0.25">
      <c r="A8" s="9"/>
      <c r="B8" s="58" t="s">
        <v>25</v>
      </c>
      <c r="C8" s="59" t="s">
        <v>23</v>
      </c>
      <c r="D8" s="60" t="s">
        <v>44</v>
      </c>
      <c r="E8" s="42">
        <v>57</v>
      </c>
      <c r="F8" s="43">
        <f>114.6*0.057</f>
        <v>6.5321999999999996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10"/>
      <c r="B9" s="57"/>
      <c r="C9" s="55">
        <v>3</v>
      </c>
      <c r="D9" s="56" t="s">
        <v>35</v>
      </c>
      <c r="E9" s="40">
        <v>10</v>
      </c>
      <c r="F9" s="41">
        <f>7.36*10/10</f>
        <v>7.3600000000000012</v>
      </c>
      <c r="G9" s="13">
        <f>64.7*1.5</f>
        <v>97.050000000000011</v>
      </c>
      <c r="H9" s="13">
        <f>0.08*1.5</f>
        <v>0.12</v>
      </c>
      <c r="I9" s="13">
        <f>7.15*1.5</f>
        <v>10.725000000000001</v>
      </c>
      <c r="J9" s="13">
        <f>0.12*1.5</f>
        <v>0.18</v>
      </c>
    </row>
    <row r="10" spans="1:10" ht="15.75" thickBot="1" x14ac:dyDescent="0.3">
      <c r="A10" s="9"/>
      <c r="B10" s="22"/>
      <c r="C10" s="23"/>
      <c r="D10" s="24"/>
      <c r="E10" s="44"/>
      <c r="F10" s="45">
        <f>SUM(F4:F9)</f>
        <v>48.583482222222216</v>
      </c>
      <c r="G10" s="25">
        <f>SUM(G4:G8)</f>
        <v>762.44</v>
      </c>
      <c r="H10" s="25">
        <f>SUM(H4:H8)</f>
        <v>25.213999999999999</v>
      </c>
      <c r="I10" s="25">
        <f>SUM(I4:I8)</f>
        <v>37.695499999999996</v>
      </c>
      <c r="J10" s="25">
        <f>SUM(J4:J8)</f>
        <v>64.076999999999998</v>
      </c>
    </row>
    <row r="11" spans="1:10" x14ac:dyDescent="0.25">
      <c r="A11" s="3" t="s">
        <v>26</v>
      </c>
      <c r="B11" s="4"/>
      <c r="C11" s="5">
        <v>2</v>
      </c>
      <c r="D11" s="6" t="s">
        <v>36</v>
      </c>
      <c r="E11" s="38">
        <v>200</v>
      </c>
      <c r="F11" s="39">
        <v>10.3</v>
      </c>
      <c r="G11" s="7">
        <v>100</v>
      </c>
      <c r="H11" s="7">
        <v>3.9</v>
      </c>
      <c r="I11" s="7">
        <v>3</v>
      </c>
      <c r="J11" s="8">
        <v>15.28</v>
      </c>
    </row>
    <row r="12" spans="1:10" x14ac:dyDescent="0.25">
      <c r="A12" s="21"/>
      <c r="B12" s="15"/>
      <c r="C12" s="11">
        <v>3</v>
      </c>
      <c r="D12" s="12" t="s">
        <v>35</v>
      </c>
      <c r="E12" s="40">
        <v>9</v>
      </c>
      <c r="F12" s="41">
        <f>7.36*9/10</f>
        <v>6.6240000000000006</v>
      </c>
      <c r="G12" s="13">
        <f>64.7</f>
        <v>64.7</v>
      </c>
      <c r="H12" s="13">
        <f>0.08</f>
        <v>0.08</v>
      </c>
      <c r="I12" s="13">
        <f>7.15</f>
        <v>7.15</v>
      </c>
      <c r="J12" s="13">
        <f>0.12</f>
        <v>0.12</v>
      </c>
    </row>
    <row r="13" spans="1:10" x14ac:dyDescent="0.25">
      <c r="A13" s="21"/>
      <c r="B13" s="16"/>
      <c r="C13" s="17">
        <v>38</v>
      </c>
      <c r="D13" s="18" t="s">
        <v>37</v>
      </c>
      <c r="E13" s="42">
        <v>50</v>
      </c>
      <c r="F13" s="43">
        <v>8.64</v>
      </c>
      <c r="G13" s="19">
        <v>63</v>
      </c>
      <c r="H13" s="19">
        <v>5.0999999999999996</v>
      </c>
      <c r="I13" s="19">
        <v>4.5999999999999996</v>
      </c>
      <c r="J13" s="13">
        <v>0.3</v>
      </c>
    </row>
    <row r="14" spans="1:10" x14ac:dyDescent="0.25">
      <c r="A14" s="21"/>
      <c r="B14" s="16"/>
      <c r="C14" s="17" t="s">
        <v>23</v>
      </c>
      <c r="D14" s="18" t="s">
        <v>38</v>
      </c>
      <c r="E14" s="42">
        <v>40</v>
      </c>
      <c r="F14" s="43">
        <f>234.72*0.04</f>
        <v>9.3887999999999998</v>
      </c>
      <c r="G14" s="19">
        <v>95.34</v>
      </c>
      <c r="H14" s="19">
        <v>1.61</v>
      </c>
      <c r="I14" s="19">
        <v>2.1</v>
      </c>
      <c r="J14" s="13">
        <v>17.510000000000002</v>
      </c>
    </row>
    <row r="15" spans="1:10" x14ac:dyDescent="0.25">
      <c r="A15" s="21"/>
      <c r="B15" s="16"/>
      <c r="C15" s="17" t="s">
        <v>23</v>
      </c>
      <c r="D15" s="18" t="s">
        <v>28</v>
      </c>
      <c r="E15" s="42">
        <v>26</v>
      </c>
      <c r="F15" s="43">
        <v>1.49</v>
      </c>
      <c r="G15" s="19">
        <f>41.6</f>
        <v>41.6</v>
      </c>
      <c r="H15" s="19">
        <v>1.6</v>
      </c>
      <c r="I15" s="19">
        <v>0.03</v>
      </c>
      <c r="J15" s="13">
        <v>8.02</v>
      </c>
    </row>
    <row r="16" spans="1:10" ht="15.75" thickBot="1" x14ac:dyDescent="0.3">
      <c r="A16" s="31"/>
      <c r="B16" s="16"/>
      <c r="C16" s="17"/>
      <c r="D16" s="18"/>
      <c r="E16" s="42"/>
      <c r="F16" s="43">
        <f>SUM(F11:F15)</f>
        <v>36.442799999999998</v>
      </c>
      <c r="G16" s="19">
        <f>SUM(G11:G12)</f>
        <v>164.7</v>
      </c>
      <c r="H16" s="19">
        <f>SUM(H11:H12)</f>
        <v>3.98</v>
      </c>
      <c r="I16" s="19">
        <f>SUM(I11:I12)</f>
        <v>10.15</v>
      </c>
      <c r="J16" s="19">
        <f>SUM(J11:J12)</f>
        <v>15.399999999999999</v>
      </c>
    </row>
    <row r="17" spans="1:10" x14ac:dyDescent="0.25">
      <c r="A17" s="3" t="s">
        <v>13</v>
      </c>
      <c r="B17" s="4" t="s">
        <v>14</v>
      </c>
      <c r="C17" s="5">
        <v>59</v>
      </c>
      <c r="D17" s="6" t="s">
        <v>45</v>
      </c>
      <c r="E17" s="46" t="s">
        <v>47</v>
      </c>
      <c r="F17" s="39">
        <f>3.93*40/60</f>
        <v>2.62</v>
      </c>
      <c r="G17" s="7">
        <f>79.2*50/60</f>
        <v>66</v>
      </c>
      <c r="H17" s="7">
        <f>1.38*50/60</f>
        <v>1.1499999999999999</v>
      </c>
      <c r="I17" s="7">
        <f>4.08*50/60</f>
        <v>3.4</v>
      </c>
      <c r="J17" s="8">
        <f>9.24*50/60</f>
        <v>7.7</v>
      </c>
    </row>
    <row r="18" spans="1:10" ht="32.450000000000003" customHeight="1" x14ac:dyDescent="0.25">
      <c r="A18" s="9"/>
      <c r="B18" s="10" t="s">
        <v>15</v>
      </c>
      <c r="C18" s="11">
        <v>28</v>
      </c>
      <c r="D18" s="12" t="s">
        <v>39</v>
      </c>
      <c r="E18" s="47" t="s">
        <v>31</v>
      </c>
      <c r="F18" s="41">
        <v>11.07</v>
      </c>
      <c r="G18" s="13">
        <v>148.25</v>
      </c>
      <c r="H18" s="13">
        <v>2.2200000000000002</v>
      </c>
      <c r="I18" s="13">
        <v>6.35</v>
      </c>
      <c r="J18" s="14">
        <v>20.66</v>
      </c>
    </row>
    <row r="19" spans="1:10" x14ac:dyDescent="0.25">
      <c r="A19" s="9"/>
      <c r="B19" s="10" t="s">
        <v>16</v>
      </c>
      <c r="C19" s="11">
        <v>58</v>
      </c>
      <c r="D19" s="12" t="s">
        <v>40</v>
      </c>
      <c r="E19" s="47" t="s">
        <v>42</v>
      </c>
      <c r="F19" s="41">
        <f>38.76*80/90</f>
        <v>34.453333333333333</v>
      </c>
      <c r="G19" s="13">
        <f>257.4*80/90</f>
        <v>228.8</v>
      </c>
      <c r="H19" s="13">
        <f>16.02*80/90</f>
        <v>14.239999999999998</v>
      </c>
      <c r="I19" s="13">
        <f>15.75*80/90</f>
        <v>14</v>
      </c>
      <c r="J19" s="14">
        <f>12.87*80/90</f>
        <v>11.44</v>
      </c>
    </row>
    <row r="20" spans="1:10" ht="30" x14ac:dyDescent="0.25">
      <c r="A20" s="9"/>
      <c r="B20" s="10" t="s">
        <v>17</v>
      </c>
      <c r="C20" s="11">
        <v>16</v>
      </c>
      <c r="D20" s="12" t="s">
        <v>41</v>
      </c>
      <c r="E20" s="47" t="s">
        <v>43</v>
      </c>
      <c r="F20" s="41">
        <f>4.24*100/75+7.68*50/75</f>
        <v>10.773333333333333</v>
      </c>
      <c r="G20" s="13">
        <v>150</v>
      </c>
      <c r="H20" s="13">
        <v>3.24</v>
      </c>
      <c r="I20" s="13">
        <v>7.58</v>
      </c>
      <c r="J20" s="14">
        <v>18.87</v>
      </c>
    </row>
    <row r="21" spans="1:10" x14ac:dyDescent="0.25">
      <c r="A21" s="9"/>
      <c r="B21" s="10" t="s">
        <v>27</v>
      </c>
      <c r="C21" s="11">
        <v>25</v>
      </c>
      <c r="D21" s="12" t="s">
        <v>29</v>
      </c>
      <c r="E21" s="47">
        <v>200</v>
      </c>
      <c r="F21" s="41">
        <v>10.55</v>
      </c>
      <c r="G21" s="13">
        <v>136</v>
      </c>
      <c r="H21" s="13">
        <v>0.6</v>
      </c>
      <c r="I21" s="13">
        <v>0</v>
      </c>
      <c r="J21" s="14">
        <v>33</v>
      </c>
    </row>
    <row r="22" spans="1:10" x14ac:dyDescent="0.25">
      <c r="A22" s="9"/>
      <c r="B22" s="10" t="s">
        <v>20</v>
      </c>
      <c r="C22" s="11" t="s">
        <v>23</v>
      </c>
      <c r="D22" s="12" t="s">
        <v>28</v>
      </c>
      <c r="E22" s="47" t="s">
        <v>48</v>
      </c>
      <c r="F22" s="41">
        <f>58.5*0.033</f>
        <v>1.9305000000000001</v>
      </c>
      <c r="G22" s="13">
        <f>62.4*31/30</f>
        <v>64.47999999999999</v>
      </c>
      <c r="H22" s="13">
        <f>2.4*31/30</f>
        <v>2.4799999999999995</v>
      </c>
      <c r="I22" s="13">
        <f>0.45*31/30</f>
        <v>0.46500000000000002</v>
      </c>
      <c r="J22" s="14">
        <f>11.37*31/30</f>
        <v>11.748999999999999</v>
      </c>
    </row>
    <row r="23" spans="1:10" x14ac:dyDescent="0.25">
      <c r="A23" s="9"/>
      <c r="B23" s="26" t="s">
        <v>18</v>
      </c>
      <c r="C23" s="17" t="s">
        <v>23</v>
      </c>
      <c r="D23" s="18" t="s">
        <v>24</v>
      </c>
      <c r="E23" s="48" t="s">
        <v>48</v>
      </c>
      <c r="F23" s="43">
        <v>1.48</v>
      </c>
      <c r="G23" s="19">
        <f>60*31/30</f>
        <v>62</v>
      </c>
      <c r="H23" s="19">
        <f>1.47*31/30</f>
        <v>1.5189999999999999</v>
      </c>
      <c r="I23" s="19">
        <f>0.3*31/30</f>
        <v>0.30999999999999994</v>
      </c>
      <c r="J23" s="20">
        <f>13.44*31/30</f>
        <v>13.888</v>
      </c>
    </row>
    <row r="24" spans="1:10" x14ac:dyDescent="0.25">
      <c r="A24" s="10"/>
      <c r="B24" s="15"/>
      <c r="C24" s="10"/>
      <c r="D24" s="10"/>
      <c r="E24" s="49"/>
      <c r="F24" s="50">
        <f>SUM(F17:F23)</f>
        <v>72.877166666666668</v>
      </c>
      <c r="G24" s="27">
        <f>SUM(G17:G23)</f>
        <v>855.53</v>
      </c>
      <c r="H24" s="27">
        <f>SUM(H17:H23)</f>
        <v>25.449000000000002</v>
      </c>
      <c r="I24" s="27">
        <f>SUM(I17:I23)</f>
        <v>32.104999999999997</v>
      </c>
      <c r="J24" s="27">
        <f>SUM(J17:J23)</f>
        <v>117.307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5 F9 F4 F16 J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2021-09-02T08:11:31Z</cp:lastPrinted>
  <dcterms:created xsi:type="dcterms:W3CDTF">2015-06-05T18:19:34Z</dcterms:created>
  <dcterms:modified xsi:type="dcterms:W3CDTF">2021-10-28T07:31:54Z</dcterms:modified>
</cp:coreProperties>
</file>