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91029"/>
</workbook>
</file>

<file path=xl/calcChain.xml><?xml version="1.0" encoding="utf-8"?>
<calcChain xmlns="http://schemas.openxmlformats.org/spreadsheetml/2006/main">
  <c r="J23" i="1" l="1"/>
  <c r="I23" i="1"/>
  <c r="I24" i="1" s="1"/>
  <c r="H23" i="1"/>
  <c r="G23" i="1"/>
  <c r="G24" i="1" s="1"/>
  <c r="F23" i="1"/>
  <c r="J22" i="1"/>
  <c r="J24" i="1" s="1"/>
  <c r="I22" i="1"/>
  <c r="H22" i="1"/>
  <c r="H24" i="1" s="1"/>
  <c r="G22" i="1"/>
  <c r="F22" i="1"/>
  <c r="F19" i="1"/>
  <c r="F18" i="1"/>
  <c r="F17" i="1"/>
  <c r="G9" i="1"/>
  <c r="F9" i="1"/>
  <c r="J8" i="1"/>
  <c r="I8" i="1"/>
  <c r="H8" i="1"/>
  <c r="G8" i="1"/>
  <c r="J7" i="1"/>
  <c r="J10" i="1" s="1"/>
  <c r="I7" i="1"/>
  <c r="I10" i="1" s="1"/>
  <c r="H7" i="1"/>
  <c r="H10" i="1" s="1"/>
  <c r="G7" i="1"/>
  <c r="G10" i="1" s="1"/>
  <c r="F7" i="1"/>
  <c r="F5" i="1"/>
  <c r="F10" i="1" s="1"/>
  <c r="G16" i="1" l="1"/>
  <c r="F13" i="1"/>
  <c r="F14" i="1"/>
  <c r="F12" i="1" l="1"/>
  <c r="F16" i="1" s="1"/>
  <c r="J16" i="1" l="1"/>
  <c r="I16" i="1"/>
  <c r="H16" i="1"/>
</calcChain>
</file>

<file path=xl/sharedStrings.xml><?xml version="1.0" encoding="utf-8"?>
<sst xmlns="http://schemas.openxmlformats.org/spreadsheetml/2006/main" count="74" uniqueCount="57">
  <si>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</si>
  <si>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</si>
  <si>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</si>
  <si>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</si>
  <si>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</si>
  <si>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</si>
  <si>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</si>
  <si>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</si>
  <si>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</si>
  <si>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</si>
  <si>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</si>
  <si>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</si>
  <si>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</si>
  <si>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</si>
  <si>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</si>
  <si>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</si>
  <si>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</si>
  <si>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</si>
  <si>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</si>
  <si>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</si>
  <si>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</si>
  <si>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</si>
  <si>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</si>
  <si>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</si>
  <si>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</si>
  <si>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</si>
  <si>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</si>
  <si>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</si>
  <si>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Зав.производством _________________________________</t>
  </si>
  <si>
    <t>Бухгалтер калькулятор _______________________________</t>
  </si>
  <si>
    <t>200</t>
  </si>
  <si>
    <t>Батон</t>
  </si>
  <si>
    <t>Масло сливочное (порциями)</t>
  </si>
  <si>
    <t>Сыр (порциями)</t>
  </si>
  <si>
    <t>Сок</t>
  </si>
  <si>
    <t>гарнир</t>
  </si>
  <si>
    <t>Пряник</t>
  </si>
  <si>
    <t>180</t>
  </si>
  <si>
    <t>32</t>
  </si>
  <si>
    <t>150</t>
  </si>
  <si>
    <t>Картофель отварной</t>
  </si>
  <si>
    <t>Рыба,тушеная в томате с овощами</t>
  </si>
  <si>
    <t>Чай с сахаром</t>
  </si>
  <si>
    <t>Икра морковная</t>
  </si>
  <si>
    <t>Свекольник со сметаной</t>
  </si>
  <si>
    <t>Курица в соусе с томатом</t>
  </si>
  <si>
    <t>Рис отварной</t>
  </si>
  <si>
    <t>Компот из кураги</t>
  </si>
  <si>
    <t>Конфета "35"</t>
  </si>
  <si>
    <t>45/45</t>
  </si>
  <si>
    <t>250/5</t>
  </si>
  <si>
    <t>50/40</t>
  </si>
  <si>
    <t>МБОУ БСШ №1 имени Е.К. Зырянова</t>
  </si>
  <si>
    <t>1</t>
  </si>
  <si>
    <t>60</t>
  </si>
  <si>
    <t>День 5</t>
  </si>
  <si>
    <r>
      <t>"26"__</t>
    </r>
    <r>
      <rPr>
        <u/>
        <sz val="11"/>
        <color theme="1"/>
        <rFont val="Calibri"/>
        <family val="2"/>
        <charset val="204"/>
        <scheme val="minor"/>
      </rPr>
      <t>09</t>
    </r>
    <r>
      <rPr>
        <sz val="11"/>
        <color theme="1"/>
        <rFont val="Calibri"/>
        <family val="2"/>
        <scheme val="minor"/>
      </rPr>
      <t>__2022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</si>
</sst>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2" fontId="0" fillId="0" borderId="16" xfId="0" applyNumberFormat="1" applyFill="1" applyBorder="1" applyProtection="1"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1" fontId="4" fillId="0" borderId="14" xfId="0" applyNumberFormat="1" applyFont="1" applyFill="1" applyBorder="1" applyAlignment="1" applyProtection="1">
      <alignment horizontal="center"/>
      <protection locked="0"/>
    </xf>
    <xf numFmtId="0" fontId="0" fillId="0" borderId="18" xfId="0" applyFill="1" applyBorder="1"/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4" fillId="0" borderId="4" xfId="0" applyNumberFormat="1" applyFon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/>
      <protection locked="0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/>
    <xf numFmtId="0" fontId="3" fillId="0" borderId="26" xfId="0" applyFont="1" applyFill="1" applyBorder="1"/>
    <xf numFmtId="0" fontId="3" fillId="0" borderId="27" xfId="0" applyFont="1" applyFill="1" applyBorder="1"/>
    <xf numFmtId="0" fontId="3" fillId="0" borderId="28" xfId="0" applyFont="1" applyFill="1" applyBorder="1"/>
    <xf numFmtId="0" fontId="3" fillId="0" borderId="26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29" xfId="0" applyFill="1" applyBorder="1"/>
    <xf numFmtId="0" fontId="0" fillId="0" borderId="27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27" xfId="0" applyFill="1" applyBorder="1"/>
    <xf numFmtId="0" fontId="0" fillId="0" borderId="28" xfId="0" applyFill="1" applyBorder="1"/>
    <xf numFmtId="0" fontId="3" fillId="0" borderId="27" xfId="0" applyFont="1" applyFill="1" applyBorder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2" fontId="0" fillId="0" borderId="4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1" fontId="4" fillId="0" borderId="19" xfId="0" applyNumberFormat="1" applyFont="1" applyBorder="1" applyAlignment="1" applyProtection="1">
      <alignment horizontal="center"/>
      <protection locked="0"/>
    </xf>
    <xf numFmtId="2" fontId="4" fillId="0" borderId="19" xfId="0" applyNumberFormat="1" applyFont="1" applyBorder="1" applyAlignment="1" applyProtection="1">
      <alignment horizontal="center"/>
      <protection locked="0"/>
    </xf>
    <xf numFmtId="2" fontId="0" fillId="0" borderId="19" xfId="0" applyNumberFormat="1" applyBorder="1" applyProtection="1">
      <protection locked="0"/>
    </xf>
    <xf numFmtId="2" fontId="0" fillId="0" borderId="20" xfId="0" applyNumberForma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49" fontId="4" fillId="0" borderId="6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0" fontId="0" fillId="0" borderId="14" xfId="0" applyBorder="1"/>
    <xf numFmtId="0" fontId="4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0" fillId="0" borderId="14" xfId="0" applyNumberFormat="1" applyBorder="1"/>
    <xf numFmtId="2" fontId="0" fillId="0" borderId="15" xfId="0" applyNumberFormat="1" applyBorder="1"/>
    <xf numFmtId="0" fontId="0" fillId="0" borderId="2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6"/>
  <sheetViews>
    <sheetView tabSelected="1" zoomScale="110" zoomScaleNormal="110" workbookViewId="0">
      <selection activeCell="B1" sqref="B1:D1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9.7109375" style="12" customWidth="1"/>
    <col min="6" max="6" width="7.5703125" style="12" bestFit="1" customWidth="1"/>
    <col min="7" max="7" width="7.7109375" style="1" customWidth="1"/>
    <col min="8" max="8" width="6.71093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94" t="s">
        <v>52</v>
      </c>
      <c r="C1" s="95"/>
      <c r="D1" s="96"/>
      <c r="E1" s="12" t="s">
        <v>27</v>
      </c>
      <c r="F1" s="11" t="s">
        <v>53</v>
      </c>
      <c r="H1" s="1" t="s">
        <v>55</v>
      </c>
      <c r="I1" s="10" t="s">
        <v>56</v>
      </c>
    </row>
    <row r="2" spans="1:10" ht="15.75" thickBot="1" x14ac:dyDescent="0.3">
      <c r="B2" s="2" t="s">
        <v>26</v>
      </c>
    </row>
    <row r="3" spans="1:10" s="13" customFormat="1" ht="30.75" thickBot="1" x14ac:dyDescent="0.3">
      <c r="A3" s="42" t="s">
        <v>1</v>
      </c>
      <c r="B3" s="37" t="s">
        <v>2</v>
      </c>
      <c r="C3" s="38" t="s">
        <v>18</v>
      </c>
      <c r="D3" s="38" t="s">
        <v>3</v>
      </c>
      <c r="E3" s="39" t="s">
        <v>19</v>
      </c>
      <c r="F3" s="39" t="s">
        <v>4</v>
      </c>
      <c r="G3" s="40" t="s">
        <v>5</v>
      </c>
      <c r="H3" s="38" t="s">
        <v>6</v>
      </c>
      <c r="I3" s="38" t="s">
        <v>7</v>
      </c>
      <c r="J3" s="41" t="s">
        <v>8</v>
      </c>
    </row>
    <row r="4" spans="1:10" ht="15.75" x14ac:dyDescent="0.25">
      <c r="A4" s="6" t="s">
        <v>9</v>
      </c>
      <c r="B4" s="44" t="s">
        <v>35</v>
      </c>
      <c r="C4" s="55">
        <v>69</v>
      </c>
      <c r="D4" s="56" t="s">
        <v>40</v>
      </c>
      <c r="E4" s="57" t="s">
        <v>37</v>
      </c>
      <c r="F4" s="58">
        <v>10.48</v>
      </c>
      <c r="G4" s="59">
        <v>132.6</v>
      </c>
      <c r="H4" s="59">
        <v>3.12</v>
      </c>
      <c r="I4" s="59">
        <v>5.0999999999999996</v>
      </c>
      <c r="J4" s="60">
        <v>18.57</v>
      </c>
    </row>
    <row r="5" spans="1:10" ht="30" x14ac:dyDescent="0.25">
      <c r="A5" s="6"/>
      <c r="B5" s="44" t="s">
        <v>14</v>
      </c>
      <c r="C5" s="55">
        <v>51</v>
      </c>
      <c r="D5" s="56" t="s">
        <v>41</v>
      </c>
      <c r="E5" s="61" t="s">
        <v>49</v>
      </c>
      <c r="F5" s="62">
        <f>23.72*45/45+3.02*45/45</f>
        <v>26.739999999999995</v>
      </c>
      <c r="G5" s="59">
        <v>94.5</v>
      </c>
      <c r="H5" s="59">
        <v>8.66</v>
      </c>
      <c r="I5" s="59">
        <v>4.47</v>
      </c>
      <c r="J5" s="60">
        <v>4.6399999999999997</v>
      </c>
    </row>
    <row r="6" spans="1:10" ht="15.75" x14ac:dyDescent="0.25">
      <c r="A6" s="6"/>
      <c r="B6" s="45" t="s">
        <v>10</v>
      </c>
      <c r="C6" s="63">
        <v>57</v>
      </c>
      <c r="D6" s="64" t="s">
        <v>42</v>
      </c>
      <c r="E6" s="65">
        <v>200</v>
      </c>
      <c r="F6" s="62">
        <v>1.6</v>
      </c>
      <c r="G6" s="66">
        <v>41</v>
      </c>
      <c r="H6" s="66">
        <v>0</v>
      </c>
      <c r="I6" s="66">
        <v>0</v>
      </c>
      <c r="J6" s="67">
        <v>10.01</v>
      </c>
    </row>
    <row r="7" spans="1:10" ht="15.75" x14ac:dyDescent="0.25">
      <c r="A7" s="6"/>
      <c r="B7" s="46" t="s">
        <v>16</v>
      </c>
      <c r="C7" s="63" t="s">
        <v>20</v>
      </c>
      <c r="D7" s="64" t="s">
        <v>21</v>
      </c>
      <c r="E7" s="65">
        <v>31</v>
      </c>
      <c r="F7" s="62">
        <f>46.14*0.031</f>
        <v>1.4303399999999999</v>
      </c>
      <c r="G7" s="66">
        <f>40/20*31</f>
        <v>62</v>
      </c>
      <c r="H7" s="66">
        <f>0.98/20*31</f>
        <v>1.5190000000000001</v>
      </c>
      <c r="I7" s="66">
        <f>0.2/20*31</f>
        <v>0.31</v>
      </c>
      <c r="J7" s="67">
        <f>8.95/20*31</f>
        <v>13.872499999999999</v>
      </c>
    </row>
    <row r="8" spans="1:10" ht="15.75" x14ac:dyDescent="0.25">
      <c r="A8" s="6"/>
      <c r="B8" s="47"/>
      <c r="C8" s="63" t="s">
        <v>20</v>
      </c>
      <c r="D8" s="64" t="s">
        <v>25</v>
      </c>
      <c r="E8" s="65">
        <v>32</v>
      </c>
      <c r="F8" s="62">
        <v>2.16</v>
      </c>
      <c r="G8" s="66">
        <f>41.6/20*32</f>
        <v>66.56</v>
      </c>
      <c r="H8" s="66">
        <f>1.6/20*32</f>
        <v>2.56</v>
      </c>
      <c r="I8" s="66">
        <f>0.03/20*32</f>
        <v>4.8000000000000001E-2</v>
      </c>
      <c r="J8" s="67">
        <f>8.02/20*32</f>
        <v>12.831999999999999</v>
      </c>
    </row>
    <row r="9" spans="1:10" ht="15.75" x14ac:dyDescent="0.25">
      <c r="A9" s="6"/>
      <c r="B9" s="54" t="s">
        <v>22</v>
      </c>
      <c r="C9" s="68" t="s">
        <v>20</v>
      </c>
      <c r="D9" s="64" t="s">
        <v>48</v>
      </c>
      <c r="E9" s="65">
        <v>43</v>
      </c>
      <c r="F9" s="62">
        <f>422.4*0.043</f>
        <v>18.163199999999996</v>
      </c>
      <c r="G9" s="66">
        <f>63.56/20*43</f>
        <v>136.654</v>
      </c>
      <c r="H9" s="66">
        <v>1.07</v>
      </c>
      <c r="I9" s="66">
        <v>1.4</v>
      </c>
      <c r="J9" s="67">
        <v>11.67</v>
      </c>
    </row>
    <row r="10" spans="1:10" ht="16.5" thickBot="1" x14ac:dyDescent="0.3">
      <c r="A10" s="26"/>
      <c r="B10" s="48"/>
      <c r="C10" s="69"/>
      <c r="D10" s="70"/>
      <c r="E10" s="71"/>
      <c r="F10" s="72">
        <f>SUM(F4:F9)</f>
        <v>60.573540000000001</v>
      </c>
      <c r="G10" s="73">
        <f>SUM(G4:G9)</f>
        <v>533.31400000000008</v>
      </c>
      <c r="H10" s="73">
        <f>SUM(H4:H9)</f>
        <v>16.929000000000002</v>
      </c>
      <c r="I10" s="73">
        <f>SUM(I4:I9)</f>
        <v>11.328000000000001</v>
      </c>
      <c r="J10" s="74">
        <f>SUM(J4:J9)</f>
        <v>71.594499999999996</v>
      </c>
    </row>
    <row r="11" spans="1:10" ht="15.75" x14ac:dyDescent="0.25">
      <c r="A11" s="3" t="s">
        <v>23</v>
      </c>
      <c r="B11" s="49" t="s">
        <v>24</v>
      </c>
      <c r="C11" s="19">
        <v>25</v>
      </c>
      <c r="D11" s="20" t="s">
        <v>34</v>
      </c>
      <c r="E11" s="17">
        <v>200</v>
      </c>
      <c r="F11" s="30">
        <v>11.82</v>
      </c>
      <c r="G11" s="4">
        <v>136</v>
      </c>
      <c r="H11" s="4">
        <v>0.6</v>
      </c>
      <c r="I11" s="4">
        <v>0</v>
      </c>
      <c r="J11" s="5">
        <v>33</v>
      </c>
    </row>
    <row r="12" spans="1:10" ht="15.75" x14ac:dyDescent="0.25">
      <c r="A12" s="6"/>
      <c r="B12" s="54" t="s">
        <v>22</v>
      </c>
      <c r="C12" s="33" t="s">
        <v>20</v>
      </c>
      <c r="D12" s="34" t="s">
        <v>36</v>
      </c>
      <c r="E12" s="35">
        <v>70</v>
      </c>
      <c r="F12" s="36">
        <f>140.4*0.07</f>
        <v>9.8280000000000012</v>
      </c>
      <c r="G12" s="9">
        <v>222.46</v>
      </c>
      <c r="H12" s="9">
        <v>3.76</v>
      </c>
      <c r="I12" s="9">
        <v>4.9000000000000004</v>
      </c>
      <c r="J12" s="16">
        <v>40.86</v>
      </c>
    </row>
    <row r="13" spans="1:10" ht="30" x14ac:dyDescent="0.25">
      <c r="A13" s="6"/>
      <c r="B13" s="54" t="s">
        <v>22</v>
      </c>
      <c r="C13" s="33">
        <v>3</v>
      </c>
      <c r="D13" s="34" t="s">
        <v>32</v>
      </c>
      <c r="E13" s="35">
        <v>12</v>
      </c>
      <c r="F13" s="36">
        <f>9.41*12/10</f>
        <v>11.292</v>
      </c>
      <c r="G13" s="9">
        <v>64.7</v>
      </c>
      <c r="H13" s="9">
        <v>0.08</v>
      </c>
      <c r="I13" s="9">
        <v>7.15</v>
      </c>
      <c r="J13" s="16">
        <v>0.12</v>
      </c>
    </row>
    <row r="14" spans="1:10" ht="15.75" x14ac:dyDescent="0.25">
      <c r="A14" s="6"/>
      <c r="B14" s="54" t="s">
        <v>22</v>
      </c>
      <c r="C14" s="33">
        <v>6</v>
      </c>
      <c r="D14" s="34" t="s">
        <v>33</v>
      </c>
      <c r="E14" s="35">
        <v>12</v>
      </c>
      <c r="F14" s="36">
        <f>9.72*12/12</f>
        <v>9.7200000000000006</v>
      </c>
      <c r="G14" s="9">
        <v>51</v>
      </c>
      <c r="H14" s="9">
        <v>1.93</v>
      </c>
      <c r="I14" s="9">
        <v>3.91</v>
      </c>
      <c r="J14" s="16">
        <v>0.44</v>
      </c>
    </row>
    <row r="15" spans="1:10" ht="15.75" x14ac:dyDescent="0.25">
      <c r="A15" s="6"/>
      <c r="B15" s="50" t="s">
        <v>16</v>
      </c>
      <c r="C15" s="21" t="s">
        <v>20</v>
      </c>
      <c r="D15" s="22" t="s">
        <v>31</v>
      </c>
      <c r="E15" s="18" t="s">
        <v>38</v>
      </c>
      <c r="F15" s="27">
        <v>2.77</v>
      </c>
      <c r="G15" s="7">
        <v>41.6</v>
      </c>
      <c r="H15" s="7">
        <v>1.6</v>
      </c>
      <c r="I15" s="7">
        <v>0.03</v>
      </c>
      <c r="J15" s="8">
        <v>8.02</v>
      </c>
    </row>
    <row r="16" spans="1:10" ht="16.5" thickBot="1" x14ac:dyDescent="0.3">
      <c r="A16" s="26"/>
      <c r="B16" s="51"/>
      <c r="C16" s="23"/>
      <c r="D16" s="24"/>
      <c r="E16" s="25"/>
      <c r="F16" s="31">
        <f>SUM(F11:F15)</f>
        <v>45.430000000000007</v>
      </c>
      <c r="G16" s="28">
        <f>SUM(G11:G15)</f>
        <v>515.76</v>
      </c>
      <c r="H16" s="28">
        <f>SUM(H11:H15)</f>
        <v>7.9699999999999989</v>
      </c>
      <c r="I16" s="28">
        <f>SUM(I11:I15)</f>
        <v>15.99</v>
      </c>
      <c r="J16" s="29">
        <f>SUM(J11:J15)</f>
        <v>82.44</v>
      </c>
    </row>
    <row r="17" spans="1:10" ht="15.75" x14ac:dyDescent="0.25">
      <c r="A17" s="3" t="s">
        <v>11</v>
      </c>
      <c r="B17" s="49" t="s">
        <v>12</v>
      </c>
      <c r="C17" s="75">
        <v>59</v>
      </c>
      <c r="D17" s="76" t="s">
        <v>43</v>
      </c>
      <c r="E17" s="77" t="s">
        <v>54</v>
      </c>
      <c r="F17" s="78">
        <f>5.69*60/60</f>
        <v>5.69</v>
      </c>
      <c r="G17" s="79">
        <v>75</v>
      </c>
      <c r="H17" s="79">
        <v>1.26</v>
      </c>
      <c r="I17" s="79">
        <v>4.08</v>
      </c>
      <c r="J17" s="80">
        <v>8.2799999999999994</v>
      </c>
    </row>
    <row r="18" spans="1:10" ht="15.75" x14ac:dyDescent="0.25">
      <c r="A18" s="6"/>
      <c r="B18" s="52" t="s">
        <v>13</v>
      </c>
      <c r="C18" s="81">
        <v>10</v>
      </c>
      <c r="D18" s="82" t="s">
        <v>44</v>
      </c>
      <c r="E18" s="61" t="s">
        <v>50</v>
      </c>
      <c r="F18" s="62">
        <f>9.61*250/250+1.77</f>
        <v>11.379999999999999</v>
      </c>
      <c r="G18" s="66">
        <v>123</v>
      </c>
      <c r="H18" s="66">
        <v>2.23</v>
      </c>
      <c r="I18" s="66">
        <v>5.0599999999999996</v>
      </c>
      <c r="J18" s="67">
        <v>13.48</v>
      </c>
    </row>
    <row r="19" spans="1:10" ht="15.75" x14ac:dyDescent="0.25">
      <c r="A19" s="6"/>
      <c r="B19" s="52" t="s">
        <v>14</v>
      </c>
      <c r="C19" s="81">
        <v>19</v>
      </c>
      <c r="D19" s="82" t="s">
        <v>45</v>
      </c>
      <c r="E19" s="61" t="s">
        <v>51</v>
      </c>
      <c r="F19" s="62">
        <f>34.37*50/53+9.62*40/37</f>
        <v>42.824528301886787</v>
      </c>
      <c r="G19" s="66">
        <v>144</v>
      </c>
      <c r="H19" s="66">
        <v>10.199999999999999</v>
      </c>
      <c r="I19" s="66">
        <v>10.130000000000001</v>
      </c>
      <c r="J19" s="67">
        <v>3.08</v>
      </c>
    </row>
    <row r="20" spans="1:10" ht="15.75" x14ac:dyDescent="0.25">
      <c r="A20" s="6"/>
      <c r="B20" s="52" t="s">
        <v>35</v>
      </c>
      <c r="C20" s="81">
        <v>41</v>
      </c>
      <c r="D20" s="82" t="s">
        <v>46</v>
      </c>
      <c r="E20" s="61" t="s">
        <v>39</v>
      </c>
      <c r="F20" s="62">
        <v>13.35</v>
      </c>
      <c r="G20" s="66">
        <v>235.65</v>
      </c>
      <c r="H20" s="66">
        <v>3.77</v>
      </c>
      <c r="I20" s="66">
        <v>6.11</v>
      </c>
      <c r="J20" s="67">
        <v>41.4</v>
      </c>
    </row>
    <row r="21" spans="1:10" ht="15.75" x14ac:dyDescent="0.25">
      <c r="A21" s="6"/>
      <c r="B21" s="52" t="s">
        <v>24</v>
      </c>
      <c r="C21" s="81">
        <v>74</v>
      </c>
      <c r="D21" s="82" t="s">
        <v>47</v>
      </c>
      <c r="E21" s="61" t="s">
        <v>30</v>
      </c>
      <c r="F21" s="62">
        <v>14.49</v>
      </c>
      <c r="G21" s="66">
        <v>87</v>
      </c>
      <c r="H21" s="66">
        <v>1.04</v>
      </c>
      <c r="I21" s="66">
        <v>0</v>
      </c>
      <c r="J21" s="67">
        <v>20.98</v>
      </c>
    </row>
    <row r="22" spans="1:10" ht="15.75" x14ac:dyDescent="0.25">
      <c r="A22" s="6"/>
      <c r="B22" s="52" t="s">
        <v>17</v>
      </c>
      <c r="C22" s="81" t="s">
        <v>20</v>
      </c>
      <c r="D22" s="82" t="s">
        <v>25</v>
      </c>
      <c r="E22" s="61" t="s">
        <v>38</v>
      </c>
      <c r="F22" s="62">
        <f>68*0.032</f>
        <v>2.1760000000000002</v>
      </c>
      <c r="G22" s="66">
        <f>62.4/30*32</f>
        <v>66.56</v>
      </c>
      <c r="H22" s="66">
        <f>2.4/30*32</f>
        <v>2.56</v>
      </c>
      <c r="I22" s="66">
        <f>0.45/30*32</f>
        <v>0.48000000000000004</v>
      </c>
      <c r="J22" s="67">
        <f>11.37/30*32</f>
        <v>12.127999999999998</v>
      </c>
    </row>
    <row r="23" spans="1:10" ht="15.75" x14ac:dyDescent="0.25">
      <c r="A23" s="6"/>
      <c r="B23" s="53" t="s">
        <v>15</v>
      </c>
      <c r="C23" s="83" t="s">
        <v>20</v>
      </c>
      <c r="D23" s="84" t="s">
        <v>21</v>
      </c>
      <c r="E23" s="85" t="s">
        <v>38</v>
      </c>
      <c r="F23" s="86">
        <f>46.14*0.032</f>
        <v>1.47648</v>
      </c>
      <c r="G23" s="87">
        <f>60/30*32</f>
        <v>64</v>
      </c>
      <c r="H23" s="87">
        <f>1.47/30*32</f>
        <v>1.5680000000000001</v>
      </c>
      <c r="I23" s="87">
        <f>0.3/30*32</f>
        <v>0.32</v>
      </c>
      <c r="J23" s="88">
        <f>13.44/30*32</f>
        <v>14.336</v>
      </c>
    </row>
    <row r="24" spans="1:10" ht="16.5" thickBot="1" x14ac:dyDescent="0.3">
      <c r="A24" s="43"/>
      <c r="B24" s="51"/>
      <c r="C24" s="89"/>
      <c r="D24" s="89"/>
      <c r="E24" s="90"/>
      <c r="F24" s="91">
        <v>90.87</v>
      </c>
      <c r="G24" s="92">
        <f>SUM(G17:G23)</f>
        <v>795.21</v>
      </c>
      <c r="H24" s="92">
        <f>SUM(H17:H23)</f>
        <v>22.628</v>
      </c>
      <c r="I24" s="92">
        <f>SUM(I17:I23)</f>
        <v>26.180000000000003</v>
      </c>
      <c r="J24" s="93">
        <f>SUM(J17:J23)</f>
        <v>113.684</v>
      </c>
    </row>
    <row r="26" spans="1:10" x14ac:dyDescent="0.25">
      <c r="A26" s="14" t="s">
        <v>28</v>
      </c>
    </row>
    <row r="28" spans="1:10" x14ac:dyDescent="0.25">
      <c r="A28" s="14" t="s">
        <v>29</v>
      </c>
    </row>
    <row r="29" spans="1:10" x14ac:dyDescent="0.25">
      <c r="A29" s="32"/>
      <c r="B29" s="32"/>
      <c r="C29" s="32"/>
      <c r="D29" s="32"/>
    </row>
    <row r="30" spans="1:10" x14ac:dyDescent="0.25">
      <c r="A30" s="6"/>
      <c r="C30" s="32"/>
      <c r="D30" s="32"/>
    </row>
    <row r="36" spans="1:10" ht="30" customHeight="1" x14ac:dyDescent="0.25"/>
    <row r="37" spans="1:10" ht="18.600000000000001" customHeight="1" x14ac:dyDescent="0.25"/>
    <row r="46" spans="1:10" s="15" customFormat="1" x14ac:dyDescent="0.25">
      <c r="A46" s="1"/>
      <c r="B46" s="1"/>
      <c r="C46" s="1"/>
      <c r="D46" s="1"/>
      <c r="E46" s="12"/>
      <c r="F46" s="12"/>
      <c r="G46" s="1"/>
      <c r="H46" s="1"/>
      <c r="I46" s="1"/>
      <c r="J46" s="1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4" orientation="portrait" r:id="rId1"/>
  <ignoredErrors>
    <ignoredError sqref="J16 F16 F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2022-09-06T06:34:46Z</cp:lastPrinted>
  <dcterms:created xsi:type="dcterms:W3CDTF">2015-06-05T18:19:34Z</dcterms:created>
  <dcterms:modified xsi:type="dcterms:W3CDTF">2022-11-24T07:36:25Z</dcterms:modified>
</cp:coreProperties>
</file>