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19" i="1" l="1"/>
  <c r="J18" i="1"/>
  <c r="I19" i="1"/>
  <c r="I18" i="1"/>
  <c r="H19" i="1"/>
  <c r="H18" i="1"/>
  <c r="G19" i="1"/>
  <c r="G18" i="1"/>
  <c r="F15" i="1"/>
  <c r="F14" i="1"/>
  <c r="F8" i="1"/>
  <c r="F7" i="1"/>
  <c r="F4" i="1"/>
  <c r="F18" i="1"/>
  <c r="F13" i="1"/>
  <c r="F6" i="1"/>
  <c r="G9" i="1" l="1"/>
  <c r="J11" i="1"/>
  <c r="I11" i="1"/>
  <c r="H11" i="1"/>
  <c r="G11" i="1"/>
  <c r="F9" i="1" l="1"/>
  <c r="J20" i="1"/>
  <c r="I20" i="1"/>
  <c r="I13" i="1"/>
  <c r="H13" i="1"/>
  <c r="H20" i="1" s="1"/>
  <c r="G13" i="1"/>
  <c r="G20" i="1" s="1"/>
  <c r="J12" i="1"/>
  <c r="I12" i="1"/>
  <c r="H12" i="1"/>
  <c r="G12" i="1"/>
  <c r="H9" i="1"/>
  <c r="J9" i="1"/>
  <c r="I9" i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<sst xmlns="http://schemas.openxmlformats.org/spreadsheetml/2006/main" count="60" uniqueCount="54">
  <si>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</si>
  <si>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</si>
  <si>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</si>
  <si>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</si>
  <si>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</si>
  <si>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</si>
  <si>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</si>
  <si>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</si>
  <si>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</si>
  <si>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</si>
  <si>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</si>
  <si>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</si>
  <si>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</si>
  <si>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</si>
  <si>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</si>
  <si>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</si>
  <si>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</si>
  <si>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</si>
  <si>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</si>
  <si>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</si>
  <si>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</si>
  <si>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</si>
  <si>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</si>
  <si>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</si>
  <si>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</si>
  <si>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</si>
  <si>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</si>
  <si>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</si>
  <si>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</si>
  <si>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 xml:space="preserve"> </t>
  </si>
  <si>
    <t>Зав.производством __________________________________</t>
  </si>
  <si>
    <t>90</t>
  </si>
  <si>
    <t>гарнир</t>
  </si>
  <si>
    <t xml:space="preserve">Хлеб пшеничный </t>
  </si>
  <si>
    <t>Плов из отварной говядины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</si>
  <si>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</si>
  <si>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</si>
  <si>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</si>
  <si>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</si>
  <si>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250/5</t>
  </si>
  <si>
    <t>Котлеты мясная</t>
  </si>
  <si>
    <t>добавка</t>
  </si>
  <si>
    <t>180</t>
  </si>
  <si>
    <t>Чай с лимоном</t>
  </si>
  <si>
    <t>Сок</t>
  </si>
  <si>
    <t>Пицца школьная</t>
  </si>
  <si>
    <t>Конфета "35"</t>
  </si>
  <si>
    <t>165/35</t>
  </si>
  <si>
    <t>21</t>
  </si>
  <si>
    <t>60</t>
  </si>
  <si>
    <t>31</t>
  </si>
  <si>
    <t>МБОУ БСШ №1 имени ЕК. Зырянова</t>
  </si>
  <si>
    <t>1</t>
  </si>
  <si>
    <t>"__28_"_11____2022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</si>
</sst>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/>
    <xf numFmtId="0" fontId="1" fillId="0" borderId="0" xfId="0" applyFont="1" applyFill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0" fillId="0" borderId="5" xfId="0" applyBorder="1"/>
    <xf numFmtId="0" fontId="0" fillId="0" borderId="6" xfId="0" applyBorder="1"/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0" fillId="0" borderId="8" xfId="0" applyBorder="1"/>
    <xf numFmtId="0" fontId="3" fillId="0" borderId="4" xfId="0" applyFont="1" applyBorder="1"/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3" fillId="0" borderId="11" xfId="0" applyFont="1" applyBorder="1"/>
    <xf numFmtId="0" fontId="0" fillId="0" borderId="1" xfId="0" applyBorder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0" fillId="0" borderId="18" xfId="0" applyBorder="1"/>
    <xf numFmtId="0" fontId="0" fillId="0" borderId="19" xfId="0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0" fontId="0" fillId="0" borderId="17" xfId="0" applyBorder="1"/>
    <xf numFmtId="0" fontId="0" fillId="0" borderId="14" xfId="0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0" fillId="0" borderId="11" xfId="0" applyBorder="1"/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0" fillId="0" borderId="14" xfId="0" applyNumberFormat="1" applyBorder="1"/>
    <xf numFmtId="2" fontId="0" fillId="0" borderId="15" xfId="0" applyNumberFormat="1" applyBorder="1"/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2" fontId="4" fillId="0" borderId="6" xfId="0" applyNumberFormat="1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5"/>
  <sheetViews>
    <sheetView tabSelected="1" zoomScaleNormal="100" workbookViewId="0">
      <selection activeCell="I1" sqref="I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5" bestFit="1" customWidth="1"/>
    <col min="6" max="6" width="8.28515625" style="5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77" t="s">
        <v>51</v>
      </c>
      <c r="C1" s="78"/>
      <c r="D1" s="79"/>
      <c r="E1" s="5" t="s">
        <v>27</v>
      </c>
      <c r="F1" s="4" t="s">
        <v>52</v>
      </c>
      <c r="H1" s="1" t="s">
        <v>1</v>
      </c>
      <c r="I1" s="3" t="s">
        <v>53</v>
      </c>
    </row>
    <row r="2" spans="1:10" ht="15.75" thickBot="1" x14ac:dyDescent="0.3">
      <c r="B2" s="2" t="s">
        <v>26</v>
      </c>
    </row>
    <row r="3" spans="1:10" s="6" customFormat="1" ht="30.75" thickBot="1" x14ac:dyDescent="0.3">
      <c r="A3" s="70" t="s">
        <v>2</v>
      </c>
      <c r="B3" s="71" t="s">
        <v>3</v>
      </c>
      <c r="C3" s="71" t="s">
        <v>19</v>
      </c>
      <c r="D3" s="71" t="s">
        <v>4</v>
      </c>
      <c r="E3" s="72" t="s">
        <v>20</v>
      </c>
      <c r="F3" s="72" t="s">
        <v>5</v>
      </c>
      <c r="G3" s="73" t="s">
        <v>6</v>
      </c>
      <c r="H3" s="71" t="s">
        <v>7</v>
      </c>
      <c r="I3" s="71" t="s">
        <v>8</v>
      </c>
      <c r="J3" s="74" t="s">
        <v>9</v>
      </c>
    </row>
    <row r="4" spans="1:10" ht="30" x14ac:dyDescent="0.25">
      <c r="A4" s="12" t="s">
        <v>10</v>
      </c>
      <c r="B4" s="40" t="s">
        <v>11</v>
      </c>
      <c r="C4" s="14">
        <v>72</v>
      </c>
      <c r="D4" s="15" t="s">
        <v>34</v>
      </c>
      <c r="E4" s="16" t="s">
        <v>47</v>
      </c>
      <c r="F4" s="17">
        <f>6.18*165/150+56.59*35/50</f>
        <v>46.411000000000001</v>
      </c>
      <c r="G4" s="44">
        <v>294</v>
      </c>
      <c r="H4" s="44">
        <v>14.86</v>
      </c>
      <c r="I4" s="44">
        <v>16.579999999999998</v>
      </c>
      <c r="J4" s="45">
        <v>22.8</v>
      </c>
    </row>
    <row r="5" spans="1:10" ht="15.75" x14ac:dyDescent="0.25">
      <c r="A5" s="12"/>
      <c r="B5" s="13" t="s">
        <v>12</v>
      </c>
      <c r="C5" s="41">
        <v>30</v>
      </c>
      <c r="D5" s="42" t="s">
        <v>43</v>
      </c>
      <c r="E5" s="43">
        <v>200</v>
      </c>
      <c r="F5" s="17">
        <v>2.66</v>
      </c>
      <c r="G5" s="44">
        <v>43</v>
      </c>
      <c r="H5" s="44">
        <v>0.06</v>
      </c>
      <c r="I5" s="44">
        <v>0.01</v>
      </c>
      <c r="J5" s="45">
        <v>10.220000000000001</v>
      </c>
    </row>
    <row r="6" spans="1:10" ht="15.75" x14ac:dyDescent="0.25">
      <c r="A6" s="12"/>
      <c r="B6" s="20" t="s">
        <v>41</v>
      </c>
      <c r="C6" s="14" t="s">
        <v>21</v>
      </c>
      <c r="D6" s="15" t="s">
        <v>46</v>
      </c>
      <c r="E6" s="16" t="s">
        <v>48</v>
      </c>
      <c r="F6" s="17">
        <f>422.4*0.021</f>
        <v>8.8704000000000001</v>
      </c>
      <c r="G6" s="18">
        <v>190.76</v>
      </c>
      <c r="H6" s="18">
        <v>3.22</v>
      </c>
      <c r="I6" s="18">
        <v>4.2</v>
      </c>
      <c r="J6" s="19">
        <v>35.020000000000003</v>
      </c>
    </row>
    <row r="7" spans="1:10" ht="15.75" x14ac:dyDescent="0.25">
      <c r="A7" s="12"/>
      <c r="B7" s="21"/>
      <c r="C7" s="22" t="s">
        <v>21</v>
      </c>
      <c r="D7" s="23" t="s">
        <v>22</v>
      </c>
      <c r="E7" s="24">
        <v>30</v>
      </c>
      <c r="F7" s="25">
        <f>46.14*0.03</f>
        <v>1.3841999999999999</v>
      </c>
      <c r="G7" s="18">
        <v>40</v>
      </c>
      <c r="H7" s="18">
        <v>0.98</v>
      </c>
      <c r="I7" s="18">
        <v>0.2</v>
      </c>
      <c r="J7" s="19">
        <v>8.9499999999999993</v>
      </c>
    </row>
    <row r="8" spans="1:10" ht="15.75" x14ac:dyDescent="0.25">
      <c r="A8" s="12"/>
      <c r="B8" s="26"/>
      <c r="C8" s="22" t="s">
        <v>21</v>
      </c>
      <c r="D8" s="23" t="s">
        <v>33</v>
      </c>
      <c r="E8" s="24">
        <v>30</v>
      </c>
      <c r="F8" s="25">
        <f>68*0.03</f>
        <v>2.04</v>
      </c>
      <c r="G8" s="18">
        <v>41.6</v>
      </c>
      <c r="H8" s="18">
        <v>1.6</v>
      </c>
      <c r="I8" s="18">
        <v>0.03</v>
      </c>
      <c r="J8" s="19">
        <v>8.02</v>
      </c>
    </row>
    <row r="9" spans="1:10" ht="16.5" thickBot="1" x14ac:dyDescent="0.3">
      <c r="A9" s="27"/>
      <c r="B9" s="28"/>
      <c r="C9" s="29"/>
      <c r="D9" s="30"/>
      <c r="E9" s="31"/>
      <c r="F9" s="32">
        <f>SUM(F4:F8)</f>
        <v>61.365600000000001</v>
      </c>
      <c r="G9" s="33">
        <f>SUM(G4:G8)</f>
        <v>609.36</v>
      </c>
      <c r="H9" s="33">
        <f>SUM(H4:H8)</f>
        <v>20.720000000000002</v>
      </c>
      <c r="I9" s="33">
        <f>SUM(I4:I8)</f>
        <v>21.02</v>
      </c>
      <c r="J9" s="34">
        <f>SUM(J4:J8)</f>
        <v>85.01</v>
      </c>
    </row>
    <row r="10" spans="1:10" ht="15.75" x14ac:dyDescent="0.25">
      <c r="A10" s="8" t="s">
        <v>23</v>
      </c>
      <c r="B10" s="9"/>
      <c r="C10" s="35">
        <v>25</v>
      </c>
      <c r="D10" s="36" t="s">
        <v>44</v>
      </c>
      <c r="E10" s="37">
        <v>200</v>
      </c>
      <c r="F10" s="75">
        <v>11.82</v>
      </c>
      <c r="G10" s="38">
        <v>136</v>
      </c>
      <c r="H10" s="38">
        <v>0.6</v>
      </c>
      <c r="I10" s="38">
        <v>0</v>
      </c>
      <c r="J10" s="39">
        <v>33</v>
      </c>
    </row>
    <row r="11" spans="1:10" ht="15.75" x14ac:dyDescent="0.25">
      <c r="A11" s="12"/>
      <c r="B11" s="40"/>
      <c r="C11" s="54">
        <v>76</v>
      </c>
      <c r="D11" s="55" t="s">
        <v>45</v>
      </c>
      <c r="E11" s="24">
        <v>100</v>
      </c>
      <c r="F11" s="76">
        <v>34.81</v>
      </c>
      <c r="G11" s="18">
        <f>245*1.05</f>
        <v>257.25</v>
      </c>
      <c r="H11" s="18">
        <f>12.45*1.05</f>
        <v>13.0725</v>
      </c>
      <c r="I11" s="18">
        <f>8.59*1.05</f>
        <v>9.0195000000000007</v>
      </c>
      <c r="J11" s="19">
        <f>6.33*1.05</f>
        <v>6.6465000000000005</v>
      </c>
    </row>
    <row r="12" spans="1:10" ht="16.5" thickBot="1" x14ac:dyDescent="0.3">
      <c r="A12" s="46"/>
      <c r="B12" s="47"/>
      <c r="C12" s="48"/>
      <c r="D12" s="49"/>
      <c r="E12" s="50"/>
      <c r="F12" s="51">
        <v>45.43</v>
      </c>
      <c r="G12" s="52">
        <f>SUM(G10:G11)</f>
        <v>393.25</v>
      </c>
      <c r="H12" s="52">
        <f>SUM(H10:H11)</f>
        <v>13.672499999999999</v>
      </c>
      <c r="I12" s="52">
        <f>SUM(I10:I11)</f>
        <v>9.0195000000000007</v>
      </c>
      <c r="J12" s="53">
        <f>SUM(J10:J11)</f>
        <v>39.646500000000003</v>
      </c>
    </row>
    <row r="13" spans="1:10" ht="15.75" x14ac:dyDescent="0.25">
      <c r="A13" s="8" t="s">
        <v>13</v>
      </c>
      <c r="B13" s="9" t="s">
        <v>14</v>
      </c>
      <c r="C13" s="35">
        <v>54</v>
      </c>
      <c r="D13" s="36" t="s">
        <v>35</v>
      </c>
      <c r="E13" s="10" t="s">
        <v>49</v>
      </c>
      <c r="F13" s="11">
        <f>12.08*60/60</f>
        <v>12.08</v>
      </c>
      <c r="G13" s="38">
        <f>75*45/60</f>
        <v>56.25</v>
      </c>
      <c r="H13" s="38">
        <f>0.5*45/60</f>
        <v>0.375</v>
      </c>
      <c r="I13" s="38">
        <f>5.1*45/60</f>
        <v>3.8249999999999997</v>
      </c>
      <c r="J13" s="39">
        <v>9.6</v>
      </c>
    </row>
    <row r="14" spans="1:10" ht="30" x14ac:dyDescent="0.25">
      <c r="A14" s="12"/>
      <c r="B14" s="21" t="s">
        <v>15</v>
      </c>
      <c r="C14" s="54">
        <v>33</v>
      </c>
      <c r="D14" s="55" t="s">
        <v>36</v>
      </c>
      <c r="E14" s="56" t="s">
        <v>39</v>
      </c>
      <c r="F14" s="25">
        <f>6.27*250/250+1.84</f>
        <v>8.11</v>
      </c>
      <c r="G14" s="18">
        <v>108.75</v>
      </c>
      <c r="H14" s="18">
        <v>1.72</v>
      </c>
      <c r="I14" s="18">
        <v>6.18</v>
      </c>
      <c r="J14" s="19">
        <v>11.66</v>
      </c>
    </row>
    <row r="15" spans="1:10" ht="15.75" x14ac:dyDescent="0.25">
      <c r="A15" s="12"/>
      <c r="B15" s="21" t="s">
        <v>16</v>
      </c>
      <c r="C15" s="54">
        <v>58</v>
      </c>
      <c r="D15" s="55" t="s">
        <v>40</v>
      </c>
      <c r="E15" s="56" t="s">
        <v>31</v>
      </c>
      <c r="F15" s="25">
        <f>47.17*90/90</f>
        <v>47.17</v>
      </c>
      <c r="G15" s="18">
        <v>257.39999999999998</v>
      </c>
      <c r="H15" s="18">
        <v>16.02</v>
      </c>
      <c r="I15" s="18">
        <v>15.75</v>
      </c>
      <c r="J15" s="19">
        <v>12.87</v>
      </c>
    </row>
    <row r="16" spans="1:10" ht="15.75" x14ac:dyDescent="0.25">
      <c r="A16" s="12"/>
      <c r="B16" s="21" t="s">
        <v>32</v>
      </c>
      <c r="C16" s="54">
        <v>7</v>
      </c>
      <c r="D16" s="55" t="s">
        <v>37</v>
      </c>
      <c r="E16" s="56" t="s">
        <v>42</v>
      </c>
      <c r="F16" s="25">
        <v>13.12</v>
      </c>
      <c r="G16" s="18">
        <v>159.12</v>
      </c>
      <c r="H16" s="18">
        <v>3.74</v>
      </c>
      <c r="I16" s="18">
        <v>6.12</v>
      </c>
      <c r="J16" s="19">
        <v>22.28</v>
      </c>
    </row>
    <row r="17" spans="1:10" ht="15.75" x14ac:dyDescent="0.25">
      <c r="A17" s="12"/>
      <c r="B17" s="21" t="s">
        <v>24</v>
      </c>
      <c r="C17" s="54">
        <v>35</v>
      </c>
      <c r="D17" s="55" t="s">
        <v>38</v>
      </c>
      <c r="E17" s="56">
        <v>200</v>
      </c>
      <c r="F17" s="25">
        <v>6.96</v>
      </c>
      <c r="G17" s="18">
        <v>97</v>
      </c>
      <c r="H17" s="18">
        <v>0.68</v>
      </c>
      <c r="I17" s="18">
        <v>0.28000000000000003</v>
      </c>
      <c r="J17" s="19">
        <v>19.64</v>
      </c>
    </row>
    <row r="18" spans="1:10" ht="15.75" x14ac:dyDescent="0.25">
      <c r="A18" s="12"/>
      <c r="B18" s="21" t="s">
        <v>18</v>
      </c>
      <c r="C18" s="54" t="s">
        <v>21</v>
      </c>
      <c r="D18" s="55" t="s">
        <v>25</v>
      </c>
      <c r="E18" s="56" t="s">
        <v>50</v>
      </c>
      <c r="F18" s="25">
        <f>68*0.031</f>
        <v>2.1080000000000001</v>
      </c>
      <c r="G18" s="18">
        <f>62.4*31/30</f>
        <v>64.47999999999999</v>
      </c>
      <c r="H18" s="18">
        <f>2.4*31/30</f>
        <v>2.4799999999999995</v>
      </c>
      <c r="I18" s="18">
        <f>0.45*31/30</f>
        <v>0.46500000000000002</v>
      </c>
      <c r="J18" s="19">
        <f>11.37*31/30</f>
        <v>11.748999999999999</v>
      </c>
    </row>
    <row r="19" spans="1:10" ht="15.75" x14ac:dyDescent="0.25">
      <c r="A19" s="12"/>
      <c r="B19" s="57" t="s">
        <v>17</v>
      </c>
      <c r="C19" s="58" t="s">
        <v>21</v>
      </c>
      <c r="D19" s="59" t="s">
        <v>22</v>
      </c>
      <c r="E19" s="60" t="s">
        <v>50</v>
      </c>
      <c r="F19" s="61">
        <v>1.41</v>
      </c>
      <c r="G19" s="62">
        <f>60*31/30</f>
        <v>62</v>
      </c>
      <c r="H19" s="62">
        <f>1.47*31/30</f>
        <v>1.5189999999999999</v>
      </c>
      <c r="I19" s="62">
        <f>0.3*31/30</f>
        <v>0.30999999999999994</v>
      </c>
      <c r="J19" s="63">
        <f>13.44*31/30</f>
        <v>13.888</v>
      </c>
    </row>
    <row r="20" spans="1:10" ht="16.5" thickBot="1" x14ac:dyDescent="0.3">
      <c r="A20" s="64"/>
      <c r="B20" s="47"/>
      <c r="C20" s="65"/>
      <c r="D20" s="65"/>
      <c r="E20" s="66"/>
      <c r="F20" s="67">
        <v>90.87</v>
      </c>
      <c r="G20" s="68">
        <f>SUM(G13:G19)</f>
        <v>805</v>
      </c>
      <c r="H20" s="68">
        <f>SUM(H13:H19)</f>
        <v>26.533999999999995</v>
      </c>
      <c r="I20" s="68">
        <f>SUM(I13:I19)</f>
        <v>32.930000000000007</v>
      </c>
      <c r="J20" s="69">
        <f>SUM(J13:J19)</f>
        <v>101.687</v>
      </c>
    </row>
    <row r="21" spans="1:10" x14ac:dyDescent="0.25">
      <c r="A21" s="7" t="s">
        <v>28</v>
      </c>
    </row>
    <row r="22" spans="1:10" x14ac:dyDescent="0.25">
      <c r="A22" s="7" t="s">
        <v>30</v>
      </c>
    </row>
    <row r="35" spans="13:13" x14ac:dyDescent="0.25">
      <c r="M35" s="1" t="s">
        <v>29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9 F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2022-11-10T02:31:05Z</cp:lastPrinted>
  <dcterms:created xsi:type="dcterms:W3CDTF">2015-06-05T18:19:34Z</dcterms:created>
  <dcterms:modified xsi:type="dcterms:W3CDTF">2022-11-28T01:11:20Z</dcterms:modified>
</cp:coreProperties>
</file>