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F6" i="1"/>
  <c r="J20" i="1"/>
  <c r="I20" i="1"/>
  <c r="H20" i="1"/>
  <c r="G20" i="1"/>
  <c r="J19" i="1"/>
  <c r="I19" i="1"/>
  <c r="H19" i="1"/>
  <c r="G19" i="1"/>
  <c r="F20" i="1"/>
  <c r="F19" i="1"/>
  <c r="F14" i="1"/>
  <c r="F15" i="1"/>
  <c r="F16" i="1"/>
  <c r="F4" i="1"/>
  <c r="J14" i="1"/>
  <c r="I14" i="1"/>
  <c r="H14" i="1"/>
  <c r="G14" i="1"/>
  <c r="F17" i="1"/>
  <c r="F9" i="1"/>
  <c r="F10" i="1" l="1"/>
  <c r="J17" i="1"/>
  <c r="I17" i="1"/>
  <c r="H17" i="1"/>
  <c r="G17" i="1"/>
  <c r="F8" i="1"/>
  <c r="G21" i="1" l="1"/>
  <c r="H13" i="1"/>
  <c r="G13" i="1"/>
  <c r="J21" i="1" l="1"/>
  <c r="H21" i="1"/>
  <c r="J13" i="1"/>
  <c r="I13" i="1"/>
  <c r="J9" i="1"/>
  <c r="J10" i="1" s="1"/>
  <c r="I9" i="1"/>
  <c r="I10" i="1" s="1"/>
  <c r="H9" i="1"/>
  <c r="H10" i="1" s="1"/>
  <c r="G9" i="1"/>
  <c r="G10" i="1" s="1"/>
  <c r="I21" i="1" l="1"/>
</calcChain>
</file>

<file path=xl/sharedStrings.xml><?xml version="1.0" encoding="utf-8"?>
<sst xmlns="http://schemas.openxmlformats.org/spreadsheetml/2006/main" count="64" uniqueCount="52">
  <si>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</si>
  <si>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</si>
  <si>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</si>
  <si>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</si>
  <si>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</si>
  <si>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</si>
  <si>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</si>
  <si>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</si>
  <si>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</si>
  <si>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</si>
  <si>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</si>
  <si>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</si>
  <si>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</si>
  <si>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</si>
  <si>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</si>
  <si>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</si>
  <si>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</si>
  <si>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</si>
  <si>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</si>
  <si>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</si>
  <si>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</si>
  <si>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</si>
  <si>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</si>
  <si>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</si>
  <si>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</si>
  <si>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</si>
  <si>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</si>
  <si>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</si>
  <si>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</si>
  <si>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</si>
  <si>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</si>
  <si>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</si>
  <si>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</si>
  <si>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</si>
  <si>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</si>
  <si>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</si>
  <si>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Кампот из смеси сухофруктов</t>
  </si>
  <si>
    <t>Борщ с капустой и мясом со сметаной</t>
  </si>
  <si>
    <t>45/45</t>
  </si>
  <si>
    <t>180</t>
  </si>
  <si>
    <t>Чай с сахаром</t>
  </si>
  <si>
    <t>Зеленый горошек</t>
  </si>
  <si>
    <t>Вафли</t>
  </si>
  <si>
    <t>День  3</t>
  </si>
  <si>
    <t>140/20</t>
  </si>
  <si>
    <t>60</t>
  </si>
  <si>
    <t>Снежок</t>
  </si>
  <si>
    <t>230/20/5</t>
  </si>
  <si>
    <t>30</t>
  </si>
  <si>
    <t>МБОУ БСШ №1 имени Е.К. Зырянова</t>
  </si>
  <si>
    <t>1</t>
  </si>
  <si>
    <t>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</si>
</sst>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4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Protection="1">
      <protection locked="0"/>
    </xf>
    <xf numFmtId="2" fontId="0" fillId="0" borderId="22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I1" sqref="I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6" customWidth="1"/>
    <col min="6" max="6" width="9.28515625" bestFit="1" customWidth="1"/>
    <col min="7" max="7" width="7.7109375" customWidth="1"/>
    <col min="8" max="8" width="7.28515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64" t="s">
        <v>49</v>
      </c>
      <c r="C1" s="65"/>
      <c r="D1" s="66"/>
      <c r="E1" s="16" t="s">
        <v>28</v>
      </c>
      <c r="F1" s="15" t="s">
        <v>50</v>
      </c>
      <c r="H1" t="s">
        <v>43</v>
      </c>
      <c r="I1" s="67" t="s">
        <v>51</v>
      </c>
    </row>
    <row r="2" spans="1:10" ht="15.75" thickBot="1" x14ac:dyDescent="0.3">
      <c r="B2" s="1" t="s">
        <v>27</v>
      </c>
    </row>
    <row r="3" spans="1:10" s="22" customFormat="1" ht="30.75" thickBot="1" x14ac:dyDescent="0.3">
      <c r="A3" s="18" t="s">
        <v>1</v>
      </c>
      <c r="B3" s="19" t="s">
        <v>2</v>
      </c>
      <c r="C3" s="19" t="s">
        <v>19</v>
      </c>
      <c r="D3" s="19" t="s">
        <v>3</v>
      </c>
      <c r="E3" s="35" t="s">
        <v>20</v>
      </c>
      <c r="F3" s="35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15.75" x14ac:dyDescent="0.25">
      <c r="A4" s="2" t="s">
        <v>9</v>
      </c>
      <c r="B4" s="26" t="s">
        <v>10</v>
      </c>
      <c r="C4" s="47">
        <v>34</v>
      </c>
      <c r="D4" s="48" t="s">
        <v>31</v>
      </c>
      <c r="E4" s="36" t="s">
        <v>44</v>
      </c>
      <c r="F4" s="37">
        <f>19.45*20/54+7.58*140/106</f>
        <v>17.215024458420686</v>
      </c>
      <c r="G4" s="4">
        <v>348.8</v>
      </c>
      <c r="H4" s="4">
        <v>15.89</v>
      </c>
      <c r="I4" s="4">
        <v>20.27</v>
      </c>
      <c r="J4" s="5">
        <v>25.71</v>
      </c>
    </row>
    <row r="5" spans="1:10" ht="15.75" x14ac:dyDescent="0.25">
      <c r="A5" s="6"/>
      <c r="B5" s="27" t="s">
        <v>11</v>
      </c>
      <c r="C5" s="49">
        <v>57</v>
      </c>
      <c r="D5" s="50" t="s">
        <v>40</v>
      </c>
      <c r="E5" s="38">
        <v>200</v>
      </c>
      <c r="F5" s="39">
        <v>1.24</v>
      </c>
      <c r="G5" s="8">
        <v>41</v>
      </c>
      <c r="H5" s="8">
        <v>0</v>
      </c>
      <c r="I5" s="8">
        <v>0</v>
      </c>
      <c r="J5" s="9">
        <v>10.01</v>
      </c>
    </row>
    <row r="6" spans="1:10" ht="15.75" x14ac:dyDescent="0.25">
      <c r="A6" s="6"/>
      <c r="B6" s="27" t="s">
        <v>17</v>
      </c>
      <c r="C6" s="49" t="s">
        <v>21</v>
      </c>
      <c r="D6" s="50" t="s">
        <v>22</v>
      </c>
      <c r="E6" s="38">
        <v>24</v>
      </c>
      <c r="F6" s="39">
        <f>50.71*0.024</f>
        <v>1.2170400000000001</v>
      </c>
      <c r="G6" s="8">
        <f>40*24/20</f>
        <v>48</v>
      </c>
      <c r="H6" s="8">
        <f>0.98*24/20</f>
        <v>1.1759999999999999</v>
      </c>
      <c r="I6" s="8">
        <f>0.2*24/20</f>
        <v>0.24000000000000005</v>
      </c>
      <c r="J6" s="9">
        <f>8.95*24/20</f>
        <v>10.739999999999998</v>
      </c>
    </row>
    <row r="7" spans="1:10" ht="15.75" x14ac:dyDescent="0.25">
      <c r="A7" s="6"/>
      <c r="B7" s="28" t="s">
        <v>18</v>
      </c>
      <c r="C7" s="49" t="s">
        <v>21</v>
      </c>
      <c r="D7" s="50" t="s">
        <v>26</v>
      </c>
      <c r="E7" s="38">
        <v>25</v>
      </c>
      <c r="F7" s="39">
        <v>1.8</v>
      </c>
      <c r="G7" s="8">
        <f>41.6*25/20</f>
        <v>52</v>
      </c>
      <c r="H7" s="8">
        <f>1.6*25/20</f>
        <v>2</v>
      </c>
      <c r="I7" s="8">
        <f>0.03*25/20</f>
        <v>3.7499999999999999E-2</v>
      </c>
      <c r="J7" s="9">
        <f>8.02*25/20</f>
        <v>10.025</v>
      </c>
    </row>
    <row r="8" spans="1:10" ht="15.75" x14ac:dyDescent="0.25">
      <c r="A8" s="6"/>
      <c r="B8" s="28" t="s">
        <v>23</v>
      </c>
      <c r="C8" s="49">
        <v>4</v>
      </c>
      <c r="D8" s="50" t="s">
        <v>32</v>
      </c>
      <c r="E8" s="38">
        <v>60</v>
      </c>
      <c r="F8" s="39">
        <f>28.02*60/60</f>
        <v>28.02</v>
      </c>
      <c r="G8" s="8">
        <v>14.14</v>
      </c>
      <c r="H8" s="8">
        <v>0.66</v>
      </c>
      <c r="I8" s="8">
        <v>0.12</v>
      </c>
      <c r="J8" s="9">
        <v>2.2799999999999998</v>
      </c>
    </row>
    <row r="9" spans="1:10" ht="15.75" x14ac:dyDescent="0.25">
      <c r="A9" s="6"/>
      <c r="B9" s="28" t="s">
        <v>23</v>
      </c>
      <c r="C9" s="49" t="s">
        <v>21</v>
      </c>
      <c r="D9" s="50" t="s">
        <v>42</v>
      </c>
      <c r="E9" s="38">
        <v>40</v>
      </c>
      <c r="F9" s="39">
        <f>225.6*0.04</f>
        <v>9.0239999999999991</v>
      </c>
      <c r="G9" s="13">
        <f>127.12</f>
        <v>127.12</v>
      </c>
      <c r="H9" s="13">
        <f>2.14</f>
        <v>2.14</v>
      </c>
      <c r="I9" s="13">
        <f>2.8</f>
        <v>2.8</v>
      </c>
      <c r="J9" s="29">
        <f>23.34</f>
        <v>23.34</v>
      </c>
    </row>
    <row r="10" spans="1:10" ht="16.5" thickBot="1" x14ac:dyDescent="0.3">
      <c r="A10" s="57"/>
      <c r="B10" s="58"/>
      <c r="C10" s="59"/>
      <c r="D10" s="60"/>
      <c r="E10" s="61"/>
      <c r="F10" s="62">
        <f>SUM(F4:F9)</f>
        <v>58.516064458420686</v>
      </c>
      <c r="G10" s="63">
        <f>SUM(G4:G9)</f>
        <v>631.05999999999995</v>
      </c>
      <c r="H10" s="63">
        <f>SUM(H4:H9)</f>
        <v>21.866</v>
      </c>
      <c r="I10" s="63">
        <f>SUM(I4:I9)</f>
        <v>23.467500000000001</v>
      </c>
      <c r="J10" s="63">
        <f>SUM(J4:J9)</f>
        <v>82.10499999999999</v>
      </c>
    </row>
    <row r="11" spans="1:10" ht="15.75" x14ac:dyDescent="0.25">
      <c r="A11" s="2" t="s">
        <v>24</v>
      </c>
      <c r="B11" s="3" t="s">
        <v>25</v>
      </c>
      <c r="C11" s="51">
        <v>63</v>
      </c>
      <c r="D11" s="52" t="s">
        <v>46</v>
      </c>
      <c r="E11" s="40">
        <v>200</v>
      </c>
      <c r="F11" s="37">
        <v>27.31</v>
      </c>
      <c r="G11" s="4">
        <v>106</v>
      </c>
      <c r="H11" s="4">
        <v>5.8</v>
      </c>
      <c r="I11" s="4">
        <v>5</v>
      </c>
      <c r="J11" s="5">
        <v>8</v>
      </c>
    </row>
    <row r="12" spans="1:10" ht="15.75" x14ac:dyDescent="0.25">
      <c r="B12" s="28" t="s">
        <v>23</v>
      </c>
      <c r="C12" s="53">
        <v>62</v>
      </c>
      <c r="D12" s="54" t="s">
        <v>33</v>
      </c>
      <c r="E12" s="38">
        <v>100</v>
      </c>
      <c r="F12" s="39">
        <v>24.64</v>
      </c>
      <c r="G12" s="8">
        <v>271.83999999999997</v>
      </c>
      <c r="H12" s="8">
        <v>10.49</v>
      </c>
      <c r="I12" s="8">
        <v>11.32</v>
      </c>
      <c r="J12" s="8">
        <v>32</v>
      </c>
    </row>
    <row r="13" spans="1:10" ht="16.5" thickBot="1" x14ac:dyDescent="0.3">
      <c r="A13" s="17"/>
      <c r="B13" s="10"/>
      <c r="C13" s="55"/>
      <c r="D13" s="56"/>
      <c r="E13" s="41"/>
      <c r="F13" s="42">
        <v>43.89</v>
      </c>
      <c r="G13" s="11">
        <f>SUM(G11:G12)</f>
        <v>377.84</v>
      </c>
      <c r="H13" s="11">
        <f>SUM(H11:H12)</f>
        <v>16.29</v>
      </c>
      <c r="I13" s="11">
        <f t="shared" ref="I13:J13" si="0">SUM(I11:I12)</f>
        <v>16.32</v>
      </c>
      <c r="J13" s="11">
        <f t="shared" si="0"/>
        <v>40</v>
      </c>
    </row>
    <row r="14" spans="1:10" ht="15.75" x14ac:dyDescent="0.25">
      <c r="A14" s="2" t="s">
        <v>12</v>
      </c>
      <c r="B14" s="3" t="s">
        <v>13</v>
      </c>
      <c r="C14" s="51">
        <v>1</v>
      </c>
      <c r="D14" s="52" t="s">
        <v>41</v>
      </c>
      <c r="E14" s="36" t="s">
        <v>45</v>
      </c>
      <c r="F14" s="37">
        <f>18.88*60/60</f>
        <v>18.88</v>
      </c>
      <c r="G14" s="4">
        <f>24*60/60</f>
        <v>24</v>
      </c>
      <c r="H14" s="4">
        <f>1.86*60/60</f>
        <v>1.86</v>
      </c>
      <c r="I14" s="4">
        <f>0.12*60/60</f>
        <v>0.11999999999999998</v>
      </c>
      <c r="J14" s="5">
        <f>3.9*60/60</f>
        <v>3.9</v>
      </c>
    </row>
    <row r="15" spans="1:10" ht="32.450000000000003" customHeight="1" x14ac:dyDescent="0.25">
      <c r="A15" s="6"/>
      <c r="B15" s="7" t="s">
        <v>14</v>
      </c>
      <c r="C15" s="53">
        <v>22</v>
      </c>
      <c r="D15" s="54" t="s">
        <v>37</v>
      </c>
      <c r="E15" s="43" t="s">
        <v>47</v>
      </c>
      <c r="F15" s="39">
        <f>5.71*230/250+1.84+7.37*2</f>
        <v>21.833199999999998</v>
      </c>
      <c r="G15" s="8">
        <v>198.5</v>
      </c>
      <c r="H15" s="8">
        <v>1.75</v>
      </c>
      <c r="I15" s="8">
        <v>6.05</v>
      </c>
      <c r="J15" s="9">
        <v>11.86</v>
      </c>
    </row>
    <row r="16" spans="1:10" ht="30" x14ac:dyDescent="0.25">
      <c r="A16" s="6"/>
      <c r="B16" s="7" t="s">
        <v>15</v>
      </c>
      <c r="C16" s="53">
        <v>51</v>
      </c>
      <c r="D16" s="54" t="s">
        <v>34</v>
      </c>
      <c r="E16" s="43" t="s">
        <v>38</v>
      </c>
      <c r="F16" s="39">
        <f>24.38*45/45+2.67*45/45</f>
        <v>27.049999999999997</v>
      </c>
      <c r="G16" s="8">
        <v>94.5</v>
      </c>
      <c r="H16" s="8">
        <v>8.66</v>
      </c>
      <c r="I16" s="8">
        <v>4.47</v>
      </c>
      <c r="J16" s="9">
        <v>4.6399999999999997</v>
      </c>
    </row>
    <row r="17" spans="1:10" ht="15.75" x14ac:dyDescent="0.25">
      <c r="A17" s="6"/>
      <c r="B17" s="7" t="s">
        <v>16</v>
      </c>
      <c r="C17" s="53">
        <v>7</v>
      </c>
      <c r="D17" s="54" t="s">
        <v>35</v>
      </c>
      <c r="E17" s="43" t="s">
        <v>39</v>
      </c>
      <c r="F17" s="39">
        <f>13.11*180/180</f>
        <v>13.109999999999998</v>
      </c>
      <c r="G17" s="8">
        <f>159.12*180/180</f>
        <v>159.12</v>
      </c>
      <c r="H17" s="8">
        <f>3.74*180/180</f>
        <v>3.74</v>
      </c>
      <c r="I17" s="8">
        <f>6.12*180/180</f>
        <v>6.1199999999999992</v>
      </c>
      <c r="J17" s="9">
        <f>22.28*180/180</f>
        <v>22.28</v>
      </c>
    </row>
    <row r="18" spans="1:10" ht="30" x14ac:dyDescent="0.25">
      <c r="A18" s="6"/>
      <c r="B18" s="7" t="s">
        <v>25</v>
      </c>
      <c r="C18" s="53">
        <v>17</v>
      </c>
      <c r="D18" s="54" t="s">
        <v>36</v>
      </c>
      <c r="E18" s="43">
        <v>200</v>
      </c>
      <c r="F18" s="39">
        <v>4.1900000000000004</v>
      </c>
      <c r="G18" s="8">
        <v>87</v>
      </c>
      <c r="H18" s="8">
        <v>1.04</v>
      </c>
      <c r="I18" s="8">
        <v>0</v>
      </c>
      <c r="J18" s="9">
        <v>20.98</v>
      </c>
    </row>
    <row r="19" spans="1:10" ht="15.75" x14ac:dyDescent="0.25">
      <c r="A19" s="6"/>
      <c r="B19" s="7" t="s">
        <v>18</v>
      </c>
      <c r="C19" s="53" t="s">
        <v>21</v>
      </c>
      <c r="D19" s="54" t="s">
        <v>26</v>
      </c>
      <c r="E19" s="43" t="s">
        <v>48</v>
      </c>
      <c r="F19" s="39">
        <f>74.8*0.03</f>
        <v>2.2439999999999998</v>
      </c>
      <c r="G19" s="8">
        <f>62.4*30/30</f>
        <v>62.4</v>
      </c>
      <c r="H19" s="8">
        <f>2.4*30/30</f>
        <v>2.4</v>
      </c>
      <c r="I19" s="8">
        <f>0.45*30/30</f>
        <v>0.45</v>
      </c>
      <c r="J19" s="9">
        <f>11.37*30/30</f>
        <v>11.37</v>
      </c>
    </row>
    <row r="20" spans="1:10" ht="15.75" x14ac:dyDescent="0.25">
      <c r="A20" s="6"/>
      <c r="B20" s="14" t="s">
        <v>17</v>
      </c>
      <c r="C20" s="55" t="s">
        <v>21</v>
      </c>
      <c r="D20" s="56" t="s">
        <v>22</v>
      </c>
      <c r="E20" s="44" t="s">
        <v>48</v>
      </c>
      <c r="F20" s="42">
        <f>50.71*0.03</f>
        <v>1.5212999999999999</v>
      </c>
      <c r="G20" s="11">
        <f>60*30/30</f>
        <v>60</v>
      </c>
      <c r="H20" s="11">
        <f>1.47*30/30</f>
        <v>1.47</v>
      </c>
      <c r="I20" s="11">
        <f>0.3*30/30</f>
        <v>0.3</v>
      </c>
      <c r="J20" s="12">
        <f>13.44*30/30</f>
        <v>13.44</v>
      </c>
    </row>
    <row r="21" spans="1:10" ht="16.5" thickBot="1" x14ac:dyDescent="0.3">
      <c r="A21" s="30"/>
      <c r="B21" s="31"/>
      <c r="C21" s="32"/>
      <c r="D21" s="32"/>
      <c r="E21" s="45"/>
      <c r="F21" s="46">
        <v>87.79</v>
      </c>
      <c r="G21" s="33">
        <f>SUM(G14:G20)</f>
        <v>685.52</v>
      </c>
      <c r="H21" s="33">
        <f t="shared" ref="H21:J21" si="1">SUM(H14:H20)</f>
        <v>20.919999999999995</v>
      </c>
      <c r="I21" s="33">
        <f t="shared" si="1"/>
        <v>17.509999999999998</v>
      </c>
      <c r="J21" s="34">
        <f t="shared" si="1"/>
        <v>88.47</v>
      </c>
    </row>
    <row r="22" spans="1:10" x14ac:dyDescent="0.25">
      <c r="A22" s="23" t="s">
        <v>29</v>
      </c>
      <c r="E22" s="25"/>
      <c r="F22" s="24"/>
      <c r="G22" s="24"/>
      <c r="H22" s="24"/>
      <c r="I22" s="24"/>
      <c r="J22" s="24"/>
    </row>
    <row r="23" spans="1:10" x14ac:dyDescent="0.25">
      <c r="A23" s="23" t="s">
        <v>30</v>
      </c>
    </row>
    <row r="42" spans="1:10" s="24" customFormat="1" x14ac:dyDescent="0.25">
      <c r="A42"/>
      <c r="B42"/>
      <c r="C42"/>
      <c r="D42"/>
      <c r="E42" s="16"/>
      <c r="F42"/>
      <c r="G42"/>
      <c r="H42"/>
      <c r="I42"/>
      <c r="J42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I10 G9 F8:F9 J13 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2023-04-12T01:08:13Z</cp:lastPrinted>
  <dcterms:created xsi:type="dcterms:W3CDTF">2015-06-05T18:19:34Z</dcterms:created>
  <dcterms:modified xsi:type="dcterms:W3CDTF">2023-04-26T09:12:25Z</dcterms:modified>
</cp:coreProperties>
</file>