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8" i="1" l="1"/>
  <c r="J22" i="1"/>
  <c r="I22" i="1"/>
  <c r="H22" i="1"/>
  <c r="G22" i="1"/>
  <c r="J21" i="1"/>
  <c r="I21" i="1"/>
  <c r="H21" i="1"/>
  <c r="G21" i="1"/>
  <c r="F21" i="1"/>
  <c r="F17" i="1"/>
  <c r="F16" i="1"/>
  <c r="F15" i="1"/>
  <c r="F13" i="1"/>
  <c r="I10" i="1"/>
  <c r="H10" i="1"/>
  <c r="G10" i="1"/>
  <c r="J10" i="1"/>
  <c r="G9" i="1"/>
  <c r="H9" i="1"/>
  <c r="I9" i="1"/>
  <c r="J9" i="1"/>
  <c r="F9" i="1"/>
  <c r="F6" i="1"/>
  <c r="F23" i="1" l="1"/>
  <c r="F11" i="1"/>
  <c r="J7" i="1"/>
  <c r="I7" i="1"/>
  <c r="H7" i="1"/>
  <c r="G7" i="1"/>
  <c r="J19" i="1"/>
  <c r="H19" i="1"/>
  <c r="I19" i="1"/>
  <c r="G19" i="1"/>
  <c r="G23" i="1" s="1"/>
  <c r="J15" i="1"/>
  <c r="I15" i="1"/>
  <c r="H15" i="1"/>
  <c r="G15" i="1"/>
  <c r="F19" i="1"/>
  <c r="F7" i="1"/>
  <c r="G4" i="1"/>
  <c r="J4" i="1"/>
  <c r="I4" i="1"/>
  <c r="H4" i="1"/>
  <c r="G11" i="1" l="1"/>
  <c r="I23" i="1" l="1"/>
  <c r="H23" i="1"/>
  <c r="H11" i="1" l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<sst xmlns="http://schemas.openxmlformats.org/spreadsheetml/2006/main" count="68" uniqueCount="58">
  <si>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</si>
  <si>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</si>
  <si>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</si>
  <si>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</si>
  <si>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</si>
  <si>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</si>
  <si>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</si>
  <si>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</si>
  <si>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</si>
  <si>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</si>
  <si>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</si>
  <si>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</si>
  <si>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</si>
  <si>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</si>
  <si>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</si>
  <si>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</si>
  <si>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</si>
  <si>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</si>
  <si>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</si>
  <si>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</si>
  <si>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</si>
  <si>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</si>
  <si>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</si>
  <si>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</si>
  <si>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</si>
  <si>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</si>
  <si>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</si>
  <si>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</si>
  <si>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</si>
  <si>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</si>
  <si>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</si>
  <si>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</si>
  <si>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</si>
  <si>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</si>
  <si>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</si>
  <si>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</si>
  <si>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</si>
  <si>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</si>
  <si>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</si>
  <si>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</si>
  <si>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</si>
  <si>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добавка</t>
  </si>
  <si>
    <t>Соус сметанный</t>
  </si>
  <si>
    <t>Компот их сухофруктов</t>
  </si>
  <si>
    <t>100</t>
  </si>
  <si>
    <t>Икра морковная</t>
  </si>
  <si>
    <t>Тефтели</t>
  </si>
  <si>
    <t>Макаронные изделия отварные с маслом</t>
  </si>
  <si>
    <t>200</t>
  </si>
  <si>
    <t>70</t>
  </si>
  <si>
    <t>30</t>
  </si>
  <si>
    <t>33</t>
  </si>
  <si>
    <t>Кофейный напиток с молоком</t>
  </si>
  <si>
    <t>160</t>
  </si>
  <si>
    <t>32</t>
  </si>
  <si>
    <t>МБОУ БСШ №1 имени Е.К. Зырянова</t>
  </si>
  <si>
    <t>1</t>
  </si>
  <si>
    <t>10.05.2023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</si>
</sst>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14" fontId="3" fillId="0" borderId="0" xfId="0" applyNumberFormat="1" applyFont="1" applyProtection="1">
      <protection locked="0"/>
    </xf>
    <xf numFmtId="0" fontId="3" fillId="0" borderId="14" xfId="0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4" fillId="0" borderId="21" xfId="0" applyNumberFormat="1" applyFont="1" applyBorder="1" applyAlignment="1" applyProtection="1">
      <alignment horizontal="center"/>
      <protection locked="0"/>
    </xf>
    <xf numFmtId="2" fontId="0" fillId="0" borderId="21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14" fontId="3" fillId="0" borderId="0" xfId="0" applyNumberFormat="1" applyFont="1"/>
    <xf numFmtId="1" fontId="4" fillId="0" borderId="14" xfId="0" applyNumberFormat="1" applyFont="1" applyBorder="1" applyAlignment="1" applyProtection="1">
      <alignment horizontal="center"/>
      <protection locked="0"/>
    </xf>
    <xf numFmtId="0" fontId="0" fillId="0" borderId="23" xfId="0" applyBorder="1"/>
    <xf numFmtId="0" fontId="0" fillId="0" borderId="14" xfId="0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M5" sqref="M5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6.140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6" t="s">
        <v>55</v>
      </c>
      <c r="C1" s="77"/>
      <c r="D1" s="78"/>
      <c r="E1" s="15" t="s">
        <v>26</v>
      </c>
      <c r="F1" s="14" t="s">
        <v>56</v>
      </c>
      <c r="H1" s="79" t="s">
        <v>57</v>
      </c>
      <c r="I1" s="23"/>
      <c r="J1" s="64"/>
    </row>
    <row r="2" spans="1:10" ht="15.75" thickBot="1" x14ac:dyDescent="0.3">
      <c r="B2" s="1" t="s">
        <v>25</v>
      </c>
    </row>
    <row r="3" spans="1:10" s="20" customFormat="1" ht="30.75" thickBot="1" x14ac:dyDescent="0.3">
      <c r="A3" s="16" t="s">
        <v>1</v>
      </c>
      <c r="B3" s="17" t="s">
        <v>2</v>
      </c>
      <c r="C3" s="17" t="s">
        <v>18</v>
      </c>
      <c r="D3" s="17" t="s">
        <v>3</v>
      </c>
      <c r="E3" s="31" t="s">
        <v>19</v>
      </c>
      <c r="F3" s="31" t="s">
        <v>4</v>
      </c>
      <c r="G3" s="18" t="s">
        <v>5</v>
      </c>
      <c r="H3" s="17" t="s">
        <v>6</v>
      </c>
      <c r="I3" s="17" t="s">
        <v>7</v>
      </c>
      <c r="J3" s="19" t="s">
        <v>8</v>
      </c>
    </row>
    <row r="4" spans="1:10" ht="15.75" x14ac:dyDescent="0.25">
      <c r="A4" s="2" t="s">
        <v>9</v>
      </c>
      <c r="B4" s="3" t="s">
        <v>10</v>
      </c>
      <c r="C4" s="69">
        <v>77</v>
      </c>
      <c r="D4" s="70" t="s">
        <v>34</v>
      </c>
      <c r="E4" s="71" t="s">
        <v>48</v>
      </c>
      <c r="F4" s="72">
        <v>11.48</v>
      </c>
      <c r="G4" s="62">
        <f>114*250/200</f>
        <v>142.5</v>
      </c>
      <c r="H4" s="62">
        <f>3.4*250/200</f>
        <v>4.25</v>
      </c>
      <c r="I4" s="62">
        <f>3.82*250/200</f>
        <v>4.7750000000000004</v>
      </c>
      <c r="J4" s="63">
        <f>16.56*250/200</f>
        <v>20.7</v>
      </c>
    </row>
    <row r="5" spans="1:10" ht="30" x14ac:dyDescent="0.25">
      <c r="A5" s="6"/>
      <c r="B5" s="57" t="s">
        <v>11</v>
      </c>
      <c r="C5" s="41">
        <v>2</v>
      </c>
      <c r="D5" s="42" t="s">
        <v>52</v>
      </c>
      <c r="E5" s="73">
        <v>200</v>
      </c>
      <c r="F5" s="50">
        <v>12.22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4" t="s">
        <v>29</v>
      </c>
      <c r="C6" s="37">
        <v>6</v>
      </c>
      <c r="D6" s="38" t="s">
        <v>31</v>
      </c>
      <c r="E6" s="33">
        <v>12</v>
      </c>
      <c r="F6" s="50">
        <f>10.02*12/12</f>
        <v>10.02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24" t="s">
        <v>29</v>
      </c>
      <c r="C7" s="37">
        <v>3</v>
      </c>
      <c r="D7" s="38" t="s">
        <v>28</v>
      </c>
      <c r="E7" s="33">
        <v>12</v>
      </c>
      <c r="F7" s="50">
        <f>9.82*12/10</f>
        <v>11.784000000000001</v>
      </c>
      <c r="G7" s="8">
        <f>64.7*12/10</f>
        <v>77.640000000000015</v>
      </c>
      <c r="H7" s="8">
        <f>0.08*12/10</f>
        <v>9.6000000000000002E-2</v>
      </c>
      <c r="I7" s="8">
        <f>7.15*12/10</f>
        <v>8.5800000000000018</v>
      </c>
      <c r="J7" s="9">
        <f>0.12*12/10</f>
        <v>0.14399999999999999</v>
      </c>
    </row>
    <row r="8" spans="1:10" ht="15.75" x14ac:dyDescent="0.25">
      <c r="A8" s="6"/>
      <c r="B8" s="24" t="s">
        <v>29</v>
      </c>
      <c r="C8" s="55">
        <v>38</v>
      </c>
      <c r="D8" s="38" t="s">
        <v>35</v>
      </c>
      <c r="E8" s="33">
        <v>50</v>
      </c>
      <c r="F8" s="50">
        <v>9.6</v>
      </c>
      <c r="G8" s="8">
        <v>63</v>
      </c>
      <c r="H8" s="8">
        <v>5.0999999999999996</v>
      </c>
      <c r="I8" s="8">
        <v>4.5999999999999996</v>
      </c>
      <c r="J8" s="9">
        <v>0.3</v>
      </c>
    </row>
    <row r="9" spans="1:10" ht="15.75" x14ac:dyDescent="0.25">
      <c r="A9" s="6"/>
      <c r="B9" s="74" t="s">
        <v>16</v>
      </c>
      <c r="C9" s="37" t="s">
        <v>20</v>
      </c>
      <c r="D9" s="38" t="s">
        <v>21</v>
      </c>
      <c r="E9" s="33">
        <v>23</v>
      </c>
      <c r="F9" s="50">
        <f>50.71*0.023</f>
        <v>1.1663300000000001</v>
      </c>
      <c r="G9" s="8">
        <f>62.4*23/30</f>
        <v>47.84</v>
      </c>
      <c r="H9" s="8">
        <f>2.4*23/30</f>
        <v>1.8399999999999999</v>
      </c>
      <c r="I9" s="8">
        <f>0.45*23/30</f>
        <v>0.34499999999999997</v>
      </c>
      <c r="J9" s="9">
        <f>11.37*23/30</f>
        <v>8.7170000000000005</v>
      </c>
    </row>
    <row r="10" spans="1:10" ht="15.75" x14ac:dyDescent="0.25">
      <c r="A10" s="6"/>
      <c r="B10" s="75" t="s">
        <v>17</v>
      </c>
      <c r="C10" s="37" t="s">
        <v>20</v>
      </c>
      <c r="D10" s="38" t="s">
        <v>32</v>
      </c>
      <c r="E10" s="33">
        <v>24</v>
      </c>
      <c r="F10" s="50">
        <v>2.25</v>
      </c>
      <c r="G10" s="8">
        <f>60*24/30</f>
        <v>48</v>
      </c>
      <c r="H10" s="8">
        <f>1.47*24/30</f>
        <v>1.1759999999999999</v>
      </c>
      <c r="I10" s="8">
        <f>0.3*24/30</f>
        <v>0.23999999999999996</v>
      </c>
      <c r="J10" s="9">
        <f>13.44*22/30</f>
        <v>9.8559999999999999</v>
      </c>
    </row>
    <row r="11" spans="1:10" ht="16.5" thickBot="1" x14ac:dyDescent="0.3">
      <c r="A11" s="45"/>
      <c r="B11" s="27"/>
      <c r="C11" s="46"/>
      <c r="D11" s="47"/>
      <c r="E11" s="48"/>
      <c r="F11" s="52">
        <f>SUM(F4:F10)</f>
        <v>58.520330000000001</v>
      </c>
      <c r="G11" s="49">
        <f>SUM(G4:G10)</f>
        <v>531.98</v>
      </c>
      <c r="H11" s="49">
        <f>SUM(H4:H10)</f>
        <v>18.271999999999995</v>
      </c>
      <c r="I11" s="49">
        <f>SUM(I4:I10)</f>
        <v>24.900000000000002</v>
      </c>
      <c r="J11" s="61">
        <f>SUM(J4:J10)</f>
        <v>56.176999999999992</v>
      </c>
    </row>
    <row r="12" spans="1:10" ht="14.45" customHeight="1" x14ac:dyDescent="0.25">
      <c r="A12" s="2" t="s">
        <v>22</v>
      </c>
      <c r="B12" s="57" t="s">
        <v>11</v>
      </c>
      <c r="C12" s="39">
        <v>75</v>
      </c>
      <c r="D12" s="40" t="s">
        <v>37</v>
      </c>
      <c r="E12" s="34">
        <v>200</v>
      </c>
      <c r="F12" s="51">
        <v>10.99</v>
      </c>
      <c r="G12" s="4">
        <v>138</v>
      </c>
      <c r="H12" s="4">
        <v>2.74</v>
      </c>
      <c r="I12" s="4">
        <v>3.23</v>
      </c>
      <c r="J12" s="5">
        <v>24.11</v>
      </c>
    </row>
    <row r="13" spans="1:10" ht="15.75" x14ac:dyDescent="0.25">
      <c r="A13" s="6"/>
      <c r="B13" s="24" t="s">
        <v>29</v>
      </c>
      <c r="C13" s="58">
        <v>62</v>
      </c>
      <c r="D13" s="59" t="s">
        <v>38</v>
      </c>
      <c r="E13" s="60">
        <v>110</v>
      </c>
      <c r="F13" s="56">
        <f>32.06*110/100</f>
        <v>35.266000000000005</v>
      </c>
      <c r="G13" s="12">
        <v>271.83999999999997</v>
      </c>
      <c r="H13" s="12">
        <v>10.49</v>
      </c>
      <c r="I13" s="12">
        <v>11.32</v>
      </c>
      <c r="J13" s="25">
        <v>32</v>
      </c>
    </row>
    <row r="14" spans="1:10" ht="16.5" thickBot="1" x14ac:dyDescent="0.3">
      <c r="A14" s="66"/>
      <c r="B14" s="67"/>
      <c r="C14" s="43"/>
      <c r="D14" s="44"/>
      <c r="E14" s="65"/>
      <c r="F14" s="53">
        <v>43.89</v>
      </c>
      <c r="G14" s="10">
        <f>SUM(G12:G13)</f>
        <v>409.84</v>
      </c>
      <c r="H14" s="10">
        <f>SUM(H12:H13)</f>
        <v>13.23</v>
      </c>
      <c r="I14" s="10">
        <f>SUM(I12:I13)</f>
        <v>14.55</v>
      </c>
      <c r="J14" s="11">
        <f>SUM(J12:J13)</f>
        <v>56.11</v>
      </c>
    </row>
    <row r="15" spans="1:10" ht="15.75" x14ac:dyDescent="0.25">
      <c r="A15" s="2" t="s">
        <v>12</v>
      </c>
      <c r="B15" s="3" t="s">
        <v>13</v>
      </c>
      <c r="C15" s="39">
        <v>59</v>
      </c>
      <c r="D15" s="40" t="s">
        <v>45</v>
      </c>
      <c r="E15" s="32" t="s">
        <v>49</v>
      </c>
      <c r="F15" s="51">
        <f>5.16*70/60</f>
        <v>6.02</v>
      </c>
      <c r="G15" s="4">
        <f>75*70/60</f>
        <v>87.5</v>
      </c>
      <c r="H15" s="4">
        <f>1.26*70/60</f>
        <v>1.47</v>
      </c>
      <c r="I15" s="4">
        <f>4.08*70/60</f>
        <v>4.7600000000000007</v>
      </c>
      <c r="J15" s="5">
        <f>8.28*70/60</f>
        <v>9.6599999999999984</v>
      </c>
    </row>
    <row r="16" spans="1:10" ht="30" x14ac:dyDescent="0.25">
      <c r="A16" s="6"/>
      <c r="B16" s="7" t="s">
        <v>14</v>
      </c>
      <c r="C16" s="41">
        <v>60</v>
      </c>
      <c r="D16" s="42" t="s">
        <v>39</v>
      </c>
      <c r="E16" s="35" t="s">
        <v>36</v>
      </c>
      <c r="F16" s="50">
        <f>10.34*50/32+6.78*200/168</f>
        <v>24.227678571428569</v>
      </c>
      <c r="G16" s="8">
        <v>110.4</v>
      </c>
      <c r="H16" s="8">
        <v>6.78</v>
      </c>
      <c r="I16" s="8">
        <v>3.06</v>
      </c>
      <c r="J16" s="9">
        <v>11.06</v>
      </c>
    </row>
    <row r="17" spans="1:10" ht="15.75" x14ac:dyDescent="0.25">
      <c r="A17" s="6"/>
      <c r="B17" s="7" t="s">
        <v>15</v>
      </c>
      <c r="C17" s="41">
        <v>12</v>
      </c>
      <c r="D17" s="42" t="s">
        <v>46</v>
      </c>
      <c r="E17" s="35" t="s">
        <v>44</v>
      </c>
      <c r="F17" s="50">
        <f>32.61*100/100</f>
        <v>32.61</v>
      </c>
      <c r="G17" s="8">
        <v>222.94</v>
      </c>
      <c r="H17" s="8">
        <v>11.92</v>
      </c>
      <c r="I17" s="8">
        <v>14.09</v>
      </c>
      <c r="J17" s="9">
        <v>12.24</v>
      </c>
    </row>
    <row r="18" spans="1:10" ht="30" x14ac:dyDescent="0.25">
      <c r="A18" s="6"/>
      <c r="B18" s="7" t="s">
        <v>40</v>
      </c>
      <c r="C18" s="37">
        <v>11</v>
      </c>
      <c r="D18" s="68" t="s">
        <v>47</v>
      </c>
      <c r="E18" s="35" t="s">
        <v>53</v>
      </c>
      <c r="F18" s="50">
        <f>9.74*160/150</f>
        <v>10.389333333333333</v>
      </c>
      <c r="G18" s="8">
        <v>144.9</v>
      </c>
      <c r="H18" s="8">
        <v>5.66</v>
      </c>
      <c r="I18" s="8">
        <v>6.75</v>
      </c>
      <c r="J18" s="9">
        <v>29.04</v>
      </c>
    </row>
    <row r="19" spans="1:10" ht="15.75" x14ac:dyDescent="0.25">
      <c r="A19" s="6"/>
      <c r="B19" s="7" t="s">
        <v>41</v>
      </c>
      <c r="C19" s="41">
        <v>42</v>
      </c>
      <c r="D19" s="42" t="s">
        <v>42</v>
      </c>
      <c r="E19" s="35" t="s">
        <v>50</v>
      </c>
      <c r="F19" s="50">
        <f>4.19*30/20</f>
        <v>6.285000000000001</v>
      </c>
      <c r="G19" s="8">
        <f>23.06*30/20</f>
        <v>34.589999999999996</v>
      </c>
      <c r="H19" s="8">
        <f>0.31*30/20</f>
        <v>0.46500000000000002</v>
      </c>
      <c r="I19" s="8">
        <f>2.13*30/20</f>
        <v>3.1949999999999998</v>
      </c>
      <c r="J19" s="9">
        <f>0.68*30/20</f>
        <v>1.02</v>
      </c>
    </row>
    <row r="20" spans="1:10" ht="15.75" x14ac:dyDescent="0.25">
      <c r="A20" s="6"/>
      <c r="B20" s="7" t="s">
        <v>23</v>
      </c>
      <c r="C20" s="41">
        <v>17</v>
      </c>
      <c r="D20" s="42" t="s">
        <v>43</v>
      </c>
      <c r="E20" s="35">
        <v>200</v>
      </c>
      <c r="F20" s="50">
        <v>4.1900000000000004</v>
      </c>
      <c r="G20" s="8">
        <v>80</v>
      </c>
      <c r="H20" s="8">
        <v>0.44</v>
      </c>
      <c r="I20" s="8">
        <v>0</v>
      </c>
      <c r="J20" s="9">
        <v>18.899999999999999</v>
      </c>
    </row>
    <row r="21" spans="1:10" ht="15.75" x14ac:dyDescent="0.25">
      <c r="A21" s="6"/>
      <c r="B21" s="7" t="s">
        <v>17</v>
      </c>
      <c r="C21" s="41" t="s">
        <v>20</v>
      </c>
      <c r="D21" s="42" t="s">
        <v>24</v>
      </c>
      <c r="E21" s="35" t="s">
        <v>51</v>
      </c>
      <c r="F21" s="50">
        <f>74.8*0.033</f>
        <v>2.4683999999999999</v>
      </c>
      <c r="G21" s="8">
        <f>62.4*33/30</f>
        <v>68.64</v>
      </c>
      <c r="H21" s="8">
        <f>2.4*33/30</f>
        <v>2.64</v>
      </c>
      <c r="I21" s="8">
        <f>0.45*33/30</f>
        <v>0.495</v>
      </c>
      <c r="J21" s="9">
        <f>11.37*33/30</f>
        <v>12.507</v>
      </c>
    </row>
    <row r="22" spans="1:10" ht="15.75" x14ac:dyDescent="0.25">
      <c r="A22" s="6"/>
      <c r="B22" s="13" t="s">
        <v>16</v>
      </c>
      <c r="C22" s="41" t="s">
        <v>20</v>
      </c>
      <c r="D22" s="42" t="s">
        <v>21</v>
      </c>
      <c r="E22" s="35" t="s">
        <v>54</v>
      </c>
      <c r="F22" s="50">
        <v>1.6</v>
      </c>
      <c r="G22" s="8">
        <f>60*32/30</f>
        <v>64</v>
      </c>
      <c r="H22" s="8">
        <f>1.47*32/30</f>
        <v>1.5680000000000001</v>
      </c>
      <c r="I22" s="8">
        <f>0.3*32/30</f>
        <v>0.32</v>
      </c>
      <c r="J22" s="9">
        <f>13.44*32/30</f>
        <v>14.336</v>
      </c>
    </row>
    <row r="23" spans="1:10" ht="16.5" thickBot="1" x14ac:dyDescent="0.3">
      <c r="A23" s="26"/>
      <c r="B23" s="27"/>
      <c r="C23" s="28"/>
      <c r="D23" s="28"/>
      <c r="E23" s="36"/>
      <c r="F23" s="54">
        <f>SUM(F15:F22)</f>
        <v>87.790411904761896</v>
      </c>
      <c r="G23" s="29">
        <f>SUM(G15:G22)</f>
        <v>812.97</v>
      </c>
      <c r="H23" s="29">
        <f>SUM(H15:H22)</f>
        <v>30.943000000000005</v>
      </c>
      <c r="I23" s="29">
        <f>SUM(I15:I22)</f>
        <v>32.67</v>
      </c>
      <c r="J23" s="30">
        <f>SUM(J15:J22)</f>
        <v>108.76300000000001</v>
      </c>
    </row>
    <row r="24" spans="1:10" x14ac:dyDescent="0.25">
      <c r="A24" s="21" t="s">
        <v>27</v>
      </c>
    </row>
    <row r="25" spans="1:10" x14ac:dyDescent="0.25">
      <c r="A25" s="21" t="s">
        <v>33</v>
      </c>
    </row>
    <row r="34" spans="1:13" ht="14.45" customHeight="1" x14ac:dyDescent="0.25"/>
    <row r="38" spans="1:13" x14ac:dyDescent="0.25">
      <c r="M38" t="s">
        <v>30</v>
      </c>
    </row>
    <row r="45" spans="1:13" s="22" customFormat="1" x14ac:dyDescent="0.25">
      <c r="A45"/>
      <c r="B45"/>
      <c r="C45"/>
      <c r="D45"/>
      <c r="E45" s="15"/>
      <c r="F45" s="15"/>
      <c r="G45"/>
      <c r="H45"/>
      <c r="I45"/>
      <c r="J45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F7: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2023-04-06T02:29:58Z</cp:lastPrinted>
  <dcterms:created xsi:type="dcterms:W3CDTF">2015-06-05T18:19:34Z</dcterms:created>
  <dcterms:modified xsi:type="dcterms:W3CDTF">2023-05-05T05:33:29Z</dcterms:modified>
</cp:coreProperties>
</file>