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19" i="1" l="1"/>
  <c r="F18" i="1"/>
  <c r="F16" i="1"/>
  <c r="F14" i="1"/>
  <c r="J8" i="1"/>
  <c r="I8" i="1"/>
  <c r="H8" i="1"/>
  <c r="G8" i="1"/>
  <c r="J7" i="1"/>
  <c r="I7" i="1"/>
  <c r="H7" i="1"/>
  <c r="G7" i="1"/>
  <c r="F8" i="1"/>
  <c r="F7" i="1"/>
  <c r="F4" i="1"/>
  <c r="F9" i="1" s="1"/>
  <c r="F6" i="1"/>
  <c r="J16" i="1" l="1"/>
  <c r="I16" i="1"/>
  <c r="H16" i="1"/>
  <c r="G16" i="1"/>
  <c r="J14" i="1"/>
  <c r="I14" i="1"/>
  <c r="H14" i="1"/>
  <c r="G14" i="1"/>
  <c r="F13" i="1"/>
  <c r="J6" i="1"/>
  <c r="I6" i="1"/>
  <c r="H6" i="1"/>
  <c r="G6" i="1"/>
  <c r="J4" i="1"/>
  <c r="I4" i="1"/>
  <c r="H4" i="1"/>
  <c r="G4" i="1"/>
  <c r="G9" i="1" s="1"/>
  <c r="G11" i="1"/>
  <c r="J19" i="1"/>
  <c r="I19" i="1"/>
  <c r="H19" i="1"/>
  <c r="G19" i="1"/>
  <c r="J18" i="1"/>
  <c r="I18" i="1"/>
  <c r="H18" i="1"/>
  <c r="G18" i="1"/>
  <c r="H20" i="1" l="1"/>
  <c r="J20" i="1"/>
  <c r="I20" i="1"/>
  <c r="G20" i="1"/>
  <c r="J12" i="1"/>
  <c r="I12" i="1"/>
  <c r="H12" i="1"/>
  <c r="G12" i="1"/>
  <c r="H9" i="1"/>
  <c r="J9" i="1"/>
  <c r="I9" i="1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<sst xmlns="http://schemas.openxmlformats.org/spreadsheetml/2006/main" count="61" uniqueCount="53">
  <si>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</si>
  <si>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</si>
  <si>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</si>
  <si>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</si>
  <si>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</si>
  <si>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</si>
  <si>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</si>
  <si>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</si>
  <si>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</si>
  <si>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</si>
  <si>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</si>
  <si>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</si>
  <si>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</si>
  <si>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</si>
  <si>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</si>
  <si>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</si>
  <si>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</si>
  <si>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</si>
  <si>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</si>
  <si>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</si>
  <si>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</si>
  <si>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</si>
  <si>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</si>
  <si>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</si>
  <si>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</si>
  <si>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</si>
  <si>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</si>
  <si>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</si>
  <si>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</si>
  <si>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 xml:space="preserve"> </t>
  </si>
  <si>
    <t>Зав.производством __________________________________</t>
  </si>
  <si>
    <t>90</t>
  </si>
  <si>
    <t>гарнир</t>
  </si>
  <si>
    <t xml:space="preserve">Хлеб пшеничный </t>
  </si>
  <si>
    <t>Плов из отварной говядины</t>
  </si>
  <si>
    <t>Морская капуста</t>
  </si>
  <si>
    <t>Щи из свежей капусты с картофелем со сметаной</t>
  </si>
  <si>
    <t>Пюре картофельное</t>
  </si>
  <si>
    <t>Напиток из шиповника</t>
  </si>
  <si>
    <t>Котлеты мясная</t>
  </si>
  <si>
    <t>добавка</t>
  </si>
  <si>
    <t>Чай с лимоном</t>
  </si>
  <si>
    <t>Сок</t>
  </si>
  <si>
    <t>Пицца школьная</t>
  </si>
  <si>
    <t>60</t>
  </si>
  <si>
    <t>150</t>
  </si>
  <si>
    <t>200/5</t>
  </si>
  <si>
    <t>180/30</t>
  </si>
  <si>
    <t>Вафли</t>
  </si>
  <si>
    <t>30</t>
  </si>
  <si>
    <t>МБОУ БСШ №1 имени Е.К. Зырянова</t>
  </si>
  <si>
    <t>1</t>
  </si>
  <si>
    <t>11.05.2023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</si>
</sst>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5" xfId="0" applyBorder="1"/>
    <xf numFmtId="0" fontId="0" fillId="0" borderId="6" xfId="0" applyBorder="1"/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0" fontId="0" fillId="0" borderId="8" xfId="0" applyBorder="1"/>
    <xf numFmtId="0" fontId="3" fillId="0" borderId="4" xfId="0" applyFont="1" applyBorder="1"/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3" fillId="0" borderId="11" xfId="0" applyFont="1" applyBorder="1"/>
    <xf numFmtId="0" fontId="0" fillId="0" borderId="1" xfId="0" applyBorder="1"/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0" fillId="0" borderId="18" xfId="0" applyBorder="1"/>
    <xf numFmtId="0" fontId="0" fillId="0" borderId="19" xfId="0" applyBorder="1" applyProtection="1"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1" fontId="4" fillId="0" borderId="19" xfId="0" applyNumberFormat="1" applyFont="1" applyBorder="1" applyAlignment="1" applyProtection="1">
      <alignment horizontal="center"/>
      <protection locked="0"/>
    </xf>
    <xf numFmtId="2" fontId="4" fillId="0" borderId="19" xfId="0" applyNumberFormat="1" applyFont="1" applyBorder="1" applyAlignment="1" applyProtection="1">
      <alignment horizontal="center"/>
      <protection locked="0"/>
    </xf>
    <xf numFmtId="2" fontId="0" fillId="0" borderId="19" xfId="0" applyNumberFormat="1" applyBorder="1" applyProtection="1">
      <protection locked="0"/>
    </xf>
    <xf numFmtId="2" fontId="0" fillId="0" borderId="20" xfId="0" applyNumberForma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2" fontId="0" fillId="0" borderId="4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0" fontId="0" fillId="0" borderId="17" xfId="0" applyBorder="1"/>
    <xf numFmtId="0" fontId="0" fillId="0" borderId="14" xfId="0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0" fillId="0" borderId="11" xfId="0" applyBorder="1"/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13" xfId="0" applyBorder="1"/>
    <xf numFmtId="0" fontId="0" fillId="0" borderId="14" xfId="0" applyBorder="1"/>
    <xf numFmtId="2" fontId="4" fillId="0" borderId="14" xfId="0" applyNumberFormat="1" applyFont="1" applyBorder="1" applyAlignment="1">
      <alignment horizontal="center"/>
    </xf>
    <xf numFmtId="2" fontId="0" fillId="0" borderId="14" xfId="0" applyNumberFormat="1" applyBorder="1"/>
    <xf numFmtId="2" fontId="0" fillId="0" borderId="15" xfId="0" applyNumberFormat="1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2" fontId="0" fillId="0" borderId="0" xfId="0" applyNumberFormat="1"/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N35"/>
  <sheetViews>
    <sheetView tabSelected="1" zoomScaleNormal="100" workbookViewId="0">
      <selection activeCell="I1" sqref="I1"/>
    </sheetView>
  </sheetViews>
  <sheetFormatPr defaultColWidth="8.85546875"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28515625" style="3" bestFit="1" customWidth="1"/>
    <col min="6" max="6" width="8.28515625" style="3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4" ht="28.9" customHeight="1" x14ac:dyDescent="0.25">
      <c r="A1" t="s">
        <v>0</v>
      </c>
      <c r="B1" s="73" t="s">
        <v>50</v>
      </c>
      <c r="C1" s="74"/>
      <c r="D1" s="75"/>
      <c r="E1" s="3" t="s">
        <v>27</v>
      </c>
      <c r="F1" s="2" t="s">
        <v>51</v>
      </c>
      <c r="H1" t="s">
        <v>1</v>
      </c>
      <c r="I1" s="76" t="s">
        <v>52</v>
      </c>
    </row>
    <row r="2" spans="1:14" ht="15.75" thickBot="1" x14ac:dyDescent="0.3">
      <c r="B2" s="1" t="s">
        <v>26</v>
      </c>
    </row>
    <row r="3" spans="1:14" s="4" customFormat="1" ht="30.75" thickBot="1" x14ac:dyDescent="0.3">
      <c r="A3" s="67" t="s">
        <v>2</v>
      </c>
      <c r="B3" s="68" t="s">
        <v>3</v>
      </c>
      <c r="C3" s="68" t="s">
        <v>19</v>
      </c>
      <c r="D3" s="68" t="s">
        <v>4</v>
      </c>
      <c r="E3" s="69" t="s">
        <v>20</v>
      </c>
      <c r="F3" s="69" t="s">
        <v>5</v>
      </c>
      <c r="G3" s="70" t="s">
        <v>6</v>
      </c>
      <c r="H3" s="68" t="s">
        <v>7</v>
      </c>
      <c r="I3" s="68" t="s">
        <v>8</v>
      </c>
      <c r="J3" s="71" t="s">
        <v>9</v>
      </c>
    </row>
    <row r="4" spans="1:14" ht="30" x14ac:dyDescent="0.25">
      <c r="A4" s="10" t="s">
        <v>10</v>
      </c>
      <c r="B4" s="38" t="s">
        <v>11</v>
      </c>
      <c r="C4" s="12">
        <v>72</v>
      </c>
      <c r="D4" s="13" t="s">
        <v>34</v>
      </c>
      <c r="E4" s="14" t="s">
        <v>47</v>
      </c>
      <c r="F4" s="15">
        <f>7.82*180/150+56.59*30/50</f>
        <v>43.338000000000001</v>
      </c>
      <c r="G4" s="42">
        <f>294/200*215</f>
        <v>316.05</v>
      </c>
      <c r="H4" s="42">
        <f>14.86/200*215</f>
        <v>15.974499999999997</v>
      </c>
      <c r="I4" s="42">
        <f>16.58/200*215</f>
        <v>17.823499999999996</v>
      </c>
      <c r="J4" s="43">
        <f>22.8/200*215</f>
        <v>24.51</v>
      </c>
    </row>
    <row r="5" spans="1:14" ht="15.75" x14ac:dyDescent="0.25">
      <c r="A5" s="10"/>
      <c r="B5" s="11" t="s">
        <v>12</v>
      </c>
      <c r="C5" s="39">
        <v>30</v>
      </c>
      <c r="D5" s="40" t="s">
        <v>41</v>
      </c>
      <c r="E5" s="41">
        <v>200</v>
      </c>
      <c r="F5" s="15">
        <v>2.89</v>
      </c>
      <c r="G5" s="42">
        <v>43</v>
      </c>
      <c r="H5" s="42">
        <v>0.06</v>
      </c>
      <c r="I5" s="42">
        <v>0.01</v>
      </c>
      <c r="J5" s="43">
        <v>10.220000000000001</v>
      </c>
    </row>
    <row r="6" spans="1:14" ht="15.75" x14ac:dyDescent="0.25">
      <c r="A6" s="10"/>
      <c r="B6" s="18" t="s">
        <v>40</v>
      </c>
      <c r="C6" s="12" t="s">
        <v>21</v>
      </c>
      <c r="D6" s="13" t="s">
        <v>48</v>
      </c>
      <c r="E6" s="41">
        <v>40</v>
      </c>
      <c r="F6" s="15">
        <f>225.6*0.04</f>
        <v>9.0239999999999991</v>
      </c>
      <c r="G6" s="16">
        <f>190.76/60*21</f>
        <v>66.765999999999991</v>
      </c>
      <c r="H6" s="16">
        <f>3.22/60*21</f>
        <v>1.127</v>
      </c>
      <c r="I6" s="16">
        <f>4.2/60*21</f>
        <v>1.4700000000000002</v>
      </c>
      <c r="J6" s="17">
        <f>35.02/60*21</f>
        <v>12.257</v>
      </c>
    </row>
    <row r="7" spans="1:14" ht="15.75" x14ac:dyDescent="0.25">
      <c r="A7" s="10"/>
      <c r="B7" s="19" t="s">
        <v>17</v>
      </c>
      <c r="C7" s="20" t="s">
        <v>21</v>
      </c>
      <c r="D7" s="21" t="s">
        <v>22</v>
      </c>
      <c r="E7" s="22">
        <v>26</v>
      </c>
      <c r="F7" s="23">
        <f>50.71*0.026</f>
        <v>1.31846</v>
      </c>
      <c r="G7" s="60">
        <f>40*26/20</f>
        <v>52</v>
      </c>
      <c r="H7" s="60">
        <f>0.98*26/20</f>
        <v>1.274</v>
      </c>
      <c r="I7" s="60">
        <f>0.2*26/20</f>
        <v>0.26</v>
      </c>
      <c r="J7" s="61">
        <f>8.95*26/20</f>
        <v>11.635</v>
      </c>
    </row>
    <row r="8" spans="1:14" ht="15.75" x14ac:dyDescent="0.25">
      <c r="A8" s="10"/>
      <c r="B8" s="24" t="s">
        <v>18</v>
      </c>
      <c r="C8" s="20" t="s">
        <v>21</v>
      </c>
      <c r="D8" s="21" t="s">
        <v>33</v>
      </c>
      <c r="E8" s="22">
        <v>26</v>
      </c>
      <c r="F8" s="23">
        <f>74.8*0.026</f>
        <v>1.9447999999999999</v>
      </c>
      <c r="G8" s="16">
        <f>41.6*26/20</f>
        <v>54.080000000000005</v>
      </c>
      <c r="H8" s="16">
        <f>1.6*26/20</f>
        <v>2.08</v>
      </c>
      <c r="I8" s="16">
        <f>0.03*26/20</f>
        <v>3.9E-2</v>
      </c>
      <c r="J8" s="17">
        <f>8.02*26/20</f>
        <v>10.425999999999998</v>
      </c>
      <c r="N8" s="72"/>
    </row>
    <row r="9" spans="1:14" ht="16.5" thickBot="1" x14ac:dyDescent="0.3">
      <c r="A9" s="25"/>
      <c r="B9" s="26"/>
      <c r="C9" s="27"/>
      <c r="D9" s="28"/>
      <c r="E9" s="29"/>
      <c r="F9" s="30">
        <f>SUM(F4:F8)</f>
        <v>58.515260000000005</v>
      </c>
      <c r="G9" s="31">
        <f>SUM(G4:G8)</f>
        <v>531.89600000000007</v>
      </c>
      <c r="H9" s="31">
        <f>SUM(H4:H8)</f>
        <v>20.515499999999996</v>
      </c>
      <c r="I9" s="31">
        <f>SUM(I4:I8)</f>
        <v>19.602499999999999</v>
      </c>
      <c r="J9" s="32">
        <f>SUM(J4:J8)</f>
        <v>69.048000000000002</v>
      </c>
    </row>
    <row r="10" spans="1:14" ht="15.75" x14ac:dyDescent="0.25">
      <c r="A10" s="6" t="s">
        <v>23</v>
      </c>
      <c r="B10" s="7"/>
      <c r="C10" s="33">
        <v>25</v>
      </c>
      <c r="D10" s="34" t="s">
        <v>42</v>
      </c>
      <c r="E10" s="35">
        <v>200</v>
      </c>
      <c r="F10" s="9">
        <v>13.4</v>
      </c>
      <c r="G10" s="36">
        <v>136</v>
      </c>
      <c r="H10" s="36">
        <v>0.6</v>
      </c>
      <c r="I10" s="36">
        <v>0</v>
      </c>
      <c r="J10" s="37">
        <v>33</v>
      </c>
    </row>
    <row r="11" spans="1:14" ht="15.75" x14ac:dyDescent="0.25">
      <c r="A11" s="10"/>
      <c r="B11" s="38"/>
      <c r="C11" s="52">
        <v>76</v>
      </c>
      <c r="D11" s="53" t="s">
        <v>43</v>
      </c>
      <c r="E11" s="22">
        <v>100</v>
      </c>
      <c r="F11" s="23">
        <v>34.81</v>
      </c>
      <c r="G11" s="16">
        <f>245</f>
        <v>245</v>
      </c>
      <c r="H11" s="16">
        <v>12.45</v>
      </c>
      <c r="I11" s="16">
        <v>8.59</v>
      </c>
      <c r="J11" s="17">
        <v>6.33</v>
      </c>
    </row>
    <row r="12" spans="1:14" ht="16.5" thickBot="1" x14ac:dyDescent="0.3">
      <c r="A12" s="44"/>
      <c r="B12" s="45"/>
      <c r="C12" s="46"/>
      <c r="D12" s="47"/>
      <c r="E12" s="48"/>
      <c r="F12" s="49">
        <v>43.89</v>
      </c>
      <c r="G12" s="50">
        <f>SUM(G10:G11)</f>
        <v>381</v>
      </c>
      <c r="H12" s="50">
        <f>SUM(H10:H11)</f>
        <v>13.049999999999999</v>
      </c>
      <c r="I12" s="50">
        <f>SUM(I10:I11)</f>
        <v>8.59</v>
      </c>
      <c r="J12" s="51">
        <f>SUM(J10:J11)</f>
        <v>39.33</v>
      </c>
    </row>
    <row r="13" spans="1:14" ht="15.75" x14ac:dyDescent="0.25">
      <c r="A13" s="6" t="s">
        <v>13</v>
      </c>
      <c r="B13" s="7" t="s">
        <v>14</v>
      </c>
      <c r="C13" s="33">
        <v>54</v>
      </c>
      <c r="D13" s="34" t="s">
        <v>35</v>
      </c>
      <c r="E13" s="8" t="s">
        <v>44</v>
      </c>
      <c r="F13" s="9">
        <f>19.73*60/60</f>
        <v>19.73</v>
      </c>
      <c r="G13" s="36">
        <v>75</v>
      </c>
      <c r="H13" s="36">
        <v>0.5</v>
      </c>
      <c r="I13" s="36">
        <v>5.0999999999999996</v>
      </c>
      <c r="J13" s="37">
        <v>0</v>
      </c>
    </row>
    <row r="14" spans="1:14" ht="30" x14ac:dyDescent="0.25">
      <c r="A14" s="10"/>
      <c r="B14" s="19" t="s">
        <v>15</v>
      </c>
      <c r="C14" s="52">
        <v>33</v>
      </c>
      <c r="D14" s="53" t="s">
        <v>36</v>
      </c>
      <c r="E14" s="54" t="s">
        <v>46</v>
      </c>
      <c r="F14" s="23">
        <f>10.81*200/250+1.84</f>
        <v>10.488</v>
      </c>
      <c r="G14" s="16">
        <f>108.75/255*205</f>
        <v>87.42647058823529</v>
      </c>
      <c r="H14" s="16">
        <f>1.72/255*205</f>
        <v>1.3827450980392155</v>
      </c>
      <c r="I14" s="16">
        <f>6.18/255*205</f>
        <v>4.9682352941176466</v>
      </c>
      <c r="J14" s="17">
        <f>11.66/255*205</f>
        <v>9.3737254901960778</v>
      </c>
    </row>
    <row r="15" spans="1:14" ht="15.75" x14ac:dyDescent="0.25">
      <c r="A15" s="10"/>
      <c r="B15" s="19" t="s">
        <v>16</v>
      </c>
      <c r="C15" s="52">
        <v>58</v>
      </c>
      <c r="D15" s="53" t="s">
        <v>39</v>
      </c>
      <c r="E15" s="54" t="s">
        <v>31</v>
      </c>
      <c r="F15" s="23">
        <v>47.27</v>
      </c>
      <c r="G15" s="16">
        <v>257.39999999999998</v>
      </c>
      <c r="H15" s="16">
        <v>16.02</v>
      </c>
      <c r="I15" s="16">
        <v>15.75</v>
      </c>
      <c r="J15" s="17">
        <v>12.87</v>
      </c>
    </row>
    <row r="16" spans="1:14" ht="15.75" x14ac:dyDescent="0.25">
      <c r="A16" s="10"/>
      <c r="B16" s="19" t="s">
        <v>32</v>
      </c>
      <c r="C16" s="52">
        <v>7</v>
      </c>
      <c r="D16" s="53" t="s">
        <v>37</v>
      </c>
      <c r="E16" s="54" t="s">
        <v>45</v>
      </c>
      <c r="F16" s="23">
        <f>20.76*150/180</f>
        <v>17.300000000000004</v>
      </c>
      <c r="G16" s="16">
        <f>159.12/180*150</f>
        <v>132.6</v>
      </c>
      <c r="H16" s="16">
        <f>3.74/180*150</f>
        <v>3.1166666666666671</v>
      </c>
      <c r="I16" s="16">
        <f>6.12/180*150</f>
        <v>5.1000000000000005</v>
      </c>
      <c r="J16" s="17">
        <f>22.28/180*150</f>
        <v>18.566666666666666</v>
      </c>
    </row>
    <row r="17" spans="1:10" ht="15.75" x14ac:dyDescent="0.25">
      <c r="A17" s="10"/>
      <c r="B17" s="19" t="s">
        <v>24</v>
      </c>
      <c r="C17" s="52">
        <v>35</v>
      </c>
      <c r="D17" s="53" t="s">
        <v>38</v>
      </c>
      <c r="E17" s="54">
        <v>200</v>
      </c>
      <c r="F17" s="23">
        <v>6.56</v>
      </c>
      <c r="G17" s="16">
        <v>97</v>
      </c>
      <c r="H17" s="16">
        <v>0.68</v>
      </c>
      <c r="I17" s="16">
        <v>0.28000000000000003</v>
      </c>
      <c r="J17" s="17">
        <v>19.64</v>
      </c>
    </row>
    <row r="18" spans="1:10" ht="15.75" x14ac:dyDescent="0.25">
      <c r="A18" s="10"/>
      <c r="B18" s="19" t="s">
        <v>18</v>
      </c>
      <c r="C18" s="52" t="s">
        <v>21</v>
      </c>
      <c r="D18" s="53" t="s">
        <v>25</v>
      </c>
      <c r="E18" s="54" t="s">
        <v>49</v>
      </c>
      <c r="F18" s="23">
        <f>74.8*0.03</f>
        <v>2.2439999999999998</v>
      </c>
      <c r="G18" s="16">
        <f>62.4*30/30</f>
        <v>62.4</v>
      </c>
      <c r="H18" s="16">
        <f>2.4*30/30</f>
        <v>2.4</v>
      </c>
      <c r="I18" s="16">
        <f>0.45*30/30</f>
        <v>0.45</v>
      </c>
      <c r="J18" s="17">
        <f>11.37*30/30</f>
        <v>11.37</v>
      </c>
    </row>
    <row r="19" spans="1:10" ht="15.75" x14ac:dyDescent="0.25">
      <c r="A19" s="10"/>
      <c r="B19" s="55" t="s">
        <v>17</v>
      </c>
      <c r="C19" s="56" t="s">
        <v>21</v>
      </c>
      <c r="D19" s="57" t="s">
        <v>22</v>
      </c>
      <c r="E19" s="58" t="s">
        <v>49</v>
      </c>
      <c r="F19" s="59">
        <f>50.71*0.03</f>
        <v>1.5212999999999999</v>
      </c>
      <c r="G19" s="60">
        <f>60*30/30</f>
        <v>60</v>
      </c>
      <c r="H19" s="60">
        <f>1.47*30/30</f>
        <v>1.47</v>
      </c>
      <c r="I19" s="60">
        <f>0.3*30/30</f>
        <v>0.3</v>
      </c>
      <c r="J19" s="61">
        <f>13.44*30/30</f>
        <v>13.44</v>
      </c>
    </row>
    <row r="20" spans="1:10" ht="16.5" thickBot="1" x14ac:dyDescent="0.3">
      <c r="A20" s="62"/>
      <c r="B20" s="45"/>
      <c r="C20" s="63"/>
      <c r="D20" s="63"/>
      <c r="E20" s="64"/>
      <c r="F20" s="64">
        <v>87.79</v>
      </c>
      <c r="G20" s="65">
        <f>SUM(G13:G19)</f>
        <v>771.82647058823522</v>
      </c>
      <c r="H20" s="65">
        <f>SUM(H13:H19)</f>
        <v>25.56941176470588</v>
      </c>
      <c r="I20" s="65">
        <f>SUM(I13:I19)</f>
        <v>31.948235294117648</v>
      </c>
      <c r="J20" s="66">
        <f>SUM(J13:J19)</f>
        <v>85.26039215686275</v>
      </c>
    </row>
    <row r="21" spans="1:10" x14ac:dyDescent="0.25">
      <c r="A21" s="5" t="s">
        <v>28</v>
      </c>
    </row>
    <row r="22" spans="1:10" x14ac:dyDescent="0.25">
      <c r="A22" s="5" t="s">
        <v>30</v>
      </c>
    </row>
    <row r="35" spans="13:13" x14ac:dyDescent="0.25">
      <c r="M35" t="s">
        <v>29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2022-11-10T02:31:05Z</cp:lastPrinted>
  <dcterms:created xsi:type="dcterms:W3CDTF">2015-06-05T18:19:34Z</dcterms:created>
  <dcterms:modified xsi:type="dcterms:W3CDTF">2023-05-10T03:58:39Z</dcterms:modified>
</cp:coreProperties>
</file>