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6" i="1" l="1"/>
  <c r="F14" i="1"/>
  <c r="F15" i="1"/>
  <c r="F5" i="1"/>
  <c r="G14" i="1"/>
  <c r="F12" i="1" l="1"/>
  <c r="J9" i="1"/>
  <c r="I9" i="1"/>
  <c r="H9" i="1"/>
  <c r="G9" i="1"/>
  <c r="J8" i="1"/>
  <c r="I8" i="1"/>
  <c r="H8" i="1"/>
  <c r="G8" i="1"/>
  <c r="F9" i="1"/>
  <c r="F8" i="1"/>
  <c r="F4" i="1"/>
  <c r="F19" i="1" l="1"/>
  <c r="F18" i="1"/>
  <c r="J18" i="1" l="1"/>
  <c r="I18" i="1"/>
  <c r="H18" i="1"/>
  <c r="G18" i="1"/>
  <c r="J19" i="1"/>
  <c r="I19" i="1"/>
  <c r="H19" i="1"/>
  <c r="G19" i="1"/>
  <c r="J4" i="1"/>
  <c r="I4" i="1"/>
  <c r="H4" i="1"/>
  <c r="G4" i="1"/>
  <c r="G10" i="1" s="1"/>
  <c r="G20" i="1" l="1"/>
  <c r="F7" i="1" l="1"/>
  <c r="J12" i="1" l="1"/>
  <c r="I12" i="1"/>
  <c r="H12" i="1"/>
  <c r="G12" i="1"/>
  <c r="G13" i="1" s="1"/>
  <c r="H10" i="1" l="1"/>
  <c r="J10" i="1" l="1"/>
  <c r="I10" i="1" l="1"/>
  <c r="J20" i="1"/>
  <c r="I20" i="1"/>
  <c r="H20" i="1"/>
  <c r="J13" i="1"/>
  <c r="I13" i="1"/>
  <c r="H13" i="1"/>
</calcChain>
</file>

<file path=xl/sharedStrings.xml><?xml version="1.0" encoding="utf-8"?>
<sst xmlns="http://schemas.openxmlformats.org/spreadsheetml/2006/main" count="65" uniqueCount="53">
  <si>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</si>
  <si>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</si>
  <si>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</si>
  <si>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</si>
  <si>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</si>
  <si>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</si>
  <si>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</si>
  <si>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</si>
  <si>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</si>
  <si>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</si>
  <si>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</si>
  <si>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</si>
  <si>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</si>
  <si>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</si>
  <si>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</si>
  <si>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</si>
  <si>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</si>
  <si>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</si>
  <si>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</si>
  <si>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</si>
  <si>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</si>
  <si>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</si>
  <si>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</si>
  <si>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</si>
  <si>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</si>
  <si>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</si>
  <si>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</si>
  <si>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200</t>
  </si>
  <si>
    <t xml:space="preserve"> </t>
  </si>
  <si>
    <t>Зав.производством __________________________________</t>
  </si>
  <si>
    <t>150</t>
  </si>
  <si>
    <t xml:space="preserve">Хлеб пшеничный 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</si>
  <si>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</si>
  <si>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</si>
  <si>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</si>
  <si>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</si>
  <si>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</si>
  <si>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</si>
  <si>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</si>
  <si>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Кефир</t>
  </si>
  <si>
    <t>220</t>
  </si>
  <si>
    <t>38</t>
  </si>
  <si>
    <t>Кукуруза отварная</t>
  </si>
  <si>
    <t>Компот из кураги</t>
  </si>
  <si>
    <t>30</t>
  </si>
  <si>
    <t>День 11</t>
  </si>
  <si>
    <t>добавка</t>
  </si>
  <si>
    <t>250</t>
  </si>
  <si>
    <t>60</t>
  </si>
  <si>
    <t xml:space="preserve">Борщ с капустой и картофелем со сметаной </t>
  </si>
  <si>
    <t>МБОУ БСШ №1 имени Е.К. Зырянова</t>
  </si>
  <si>
    <t>1</t>
  </si>
  <si>
    <t>25.05.2023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</si>
</sst>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2" fontId="0" fillId="0" borderId="15" xfId="0" applyNumberFormat="1" applyBorder="1" applyProtection="1">
      <protection locked="0"/>
    </xf>
    <xf numFmtId="0" fontId="0" fillId="0" borderId="13" xfId="0" applyBorder="1"/>
    <xf numFmtId="2" fontId="0" fillId="0" borderId="13" xfId="0" applyNumberFormat="1" applyBorder="1"/>
    <xf numFmtId="2" fontId="0" fillId="0" borderId="14" xfId="0" applyNumberFormat="1" applyBorder="1"/>
    <xf numFmtId="0" fontId="4" fillId="0" borderId="9" xfId="0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wrapText="1"/>
      <protection locked="0"/>
    </xf>
    <xf numFmtId="2" fontId="0" fillId="0" borderId="16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3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4" fillId="0" borderId="5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 applyProtection="1">
      <alignment horizontal="center"/>
      <protection locked="0"/>
    </xf>
    <xf numFmtId="2" fontId="4" fillId="0" borderId="13" xfId="0" applyNumberFormat="1" applyFont="1" applyBorder="1" applyAlignment="1">
      <alignment horizontal="center"/>
    </xf>
    <xf numFmtId="2" fontId="0" fillId="0" borderId="17" xfId="0" applyNumberFormat="1" applyBorder="1" applyProtection="1">
      <protection locked="0"/>
    </xf>
    <xf numFmtId="2" fontId="0" fillId="0" borderId="9" xfId="0" applyNumberFormat="1" applyBorder="1" applyAlignment="1">
      <alignment horizontal="right" vertical="center" wrapText="1"/>
    </xf>
    <xf numFmtId="2" fontId="0" fillId="0" borderId="9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2" fontId="4" fillId="0" borderId="9" xfId="0" applyNumberFormat="1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wrapText="1"/>
      <protection locked="0"/>
    </xf>
    <xf numFmtId="1" fontId="4" fillId="0" borderId="16" xfId="0" applyNumberFormat="1" applyFont="1" applyBorder="1" applyAlignment="1" applyProtection="1">
      <alignment horizontal="center"/>
      <protection locked="0"/>
    </xf>
    <xf numFmtId="2" fontId="4" fillId="0" borderId="16" xfId="0" applyNumberFormat="1" applyFont="1" applyBorder="1" applyAlignment="1" applyProtection="1">
      <alignment horizontal="center"/>
      <protection locked="0"/>
    </xf>
    <xf numFmtId="1" fontId="4" fillId="0" borderId="5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wrapText="1"/>
      <protection locked="0"/>
    </xf>
    <xf numFmtId="1" fontId="4" fillId="0" borderId="13" xfId="0" applyNumberFormat="1" applyFont="1" applyBorder="1" applyAlignment="1" applyProtection="1">
      <alignment horizontal="center"/>
      <protection locked="0"/>
    </xf>
    <xf numFmtId="2" fontId="4" fillId="0" borderId="13" xfId="0" applyNumberFormat="1" applyFont="1" applyBorder="1" applyAlignment="1" applyProtection="1">
      <alignment horizontal="center"/>
      <protection locked="0"/>
    </xf>
    <xf numFmtId="0" fontId="0" fillId="0" borderId="3" xfId="0" applyBorder="1"/>
    <xf numFmtId="0" fontId="3" fillId="0" borderId="18" xfId="0" applyFont="1" applyBorder="1"/>
    <xf numFmtId="0" fontId="3" fillId="0" borderId="18" xfId="0" applyFon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8" xfId="0" applyBorder="1"/>
    <xf numFmtId="0" fontId="0" fillId="0" borderId="24" xfId="0" applyBorder="1" applyProtection="1">
      <protection locked="0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/>
    <xf numFmtId="0" fontId="0" fillId="0" borderId="19" xfId="0" applyBorder="1"/>
    <xf numFmtId="0" fontId="0" fillId="0" borderId="28" xfId="0" applyBorder="1"/>
    <xf numFmtId="0" fontId="0" fillId="0" borderId="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35"/>
  <sheetViews>
    <sheetView tabSelected="1" zoomScaleNormal="100" workbookViewId="0">
      <selection activeCell="N19" sqref="N19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5703125" style="8" customWidth="1"/>
    <col min="6" max="6" width="8.28515625" style="8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78" t="s">
        <v>50</v>
      </c>
      <c r="C1" s="79"/>
      <c r="D1" s="80"/>
      <c r="E1" s="8" t="s">
        <v>25</v>
      </c>
      <c r="F1" s="7" t="s">
        <v>51</v>
      </c>
      <c r="G1" s="81" t="s">
        <v>45</v>
      </c>
      <c r="H1" s="82"/>
      <c r="I1" s="83" t="s">
        <v>52</v>
      </c>
    </row>
    <row r="2" spans="1:10" ht="15.75" thickBot="1" x14ac:dyDescent="0.3">
      <c r="B2" s="1" t="s">
        <v>24</v>
      </c>
    </row>
    <row r="3" spans="1:10" s="13" customFormat="1" ht="30.75" thickBot="1" x14ac:dyDescent="0.3">
      <c r="A3" s="9" t="s">
        <v>1</v>
      </c>
      <c r="B3" s="10" t="s">
        <v>2</v>
      </c>
      <c r="C3" s="10" t="s">
        <v>17</v>
      </c>
      <c r="D3" s="10" t="s">
        <v>3</v>
      </c>
      <c r="E3" s="19" t="s">
        <v>18</v>
      </c>
      <c r="F3" s="19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s="13" customFormat="1" ht="15.75" x14ac:dyDescent="0.25">
      <c r="A4" s="74"/>
      <c r="B4" s="73" t="s">
        <v>46</v>
      </c>
      <c r="C4" s="44">
        <v>1</v>
      </c>
      <c r="D4" s="45" t="s">
        <v>42</v>
      </c>
      <c r="E4" s="19">
        <v>60</v>
      </c>
      <c r="F4" s="46">
        <f>25.65*60/75</f>
        <v>20.52</v>
      </c>
      <c r="G4" s="41">
        <f>30*75/75</f>
        <v>30</v>
      </c>
      <c r="H4" s="42">
        <f>2.33*75/75</f>
        <v>2.33</v>
      </c>
      <c r="I4" s="42">
        <f>0.15*75/75</f>
        <v>0.15</v>
      </c>
      <c r="J4" s="43">
        <f>4.88*75/75</f>
        <v>4.88</v>
      </c>
    </row>
    <row r="5" spans="1:10" ht="15.75" x14ac:dyDescent="0.25">
      <c r="A5" s="75" t="s">
        <v>9</v>
      </c>
      <c r="B5" s="63" t="s">
        <v>10</v>
      </c>
      <c r="C5" s="25">
        <v>32</v>
      </c>
      <c r="D5" s="26" t="s">
        <v>33</v>
      </c>
      <c r="E5" s="22" t="s">
        <v>30</v>
      </c>
      <c r="F5" s="34">
        <f>25.58*25/32+7.58*125/118</f>
        <v>28.014036016949152</v>
      </c>
      <c r="G5" s="4">
        <v>313</v>
      </c>
      <c r="H5" s="4">
        <v>13.84</v>
      </c>
      <c r="I5" s="4">
        <v>13.14</v>
      </c>
      <c r="J5" s="5">
        <v>35.020000000000003</v>
      </c>
    </row>
    <row r="6" spans="1:10" ht="16.5" thickBot="1" x14ac:dyDescent="0.3">
      <c r="A6" s="67"/>
      <c r="B6" s="64" t="s">
        <v>11</v>
      </c>
      <c r="C6" s="47">
        <v>57</v>
      </c>
      <c r="D6" s="48" t="s">
        <v>34</v>
      </c>
      <c r="E6" s="49" t="s">
        <v>27</v>
      </c>
      <c r="F6" s="50">
        <v>1.31</v>
      </c>
      <c r="G6" s="6">
        <v>41</v>
      </c>
      <c r="H6" s="6">
        <v>0</v>
      </c>
      <c r="I6" s="6">
        <v>0</v>
      </c>
      <c r="J6" s="15">
        <v>10.01</v>
      </c>
    </row>
    <row r="7" spans="1:10" ht="15.75" x14ac:dyDescent="0.25">
      <c r="A7" s="67"/>
      <c r="B7" s="73" t="s">
        <v>46</v>
      </c>
      <c r="C7" s="47" t="s">
        <v>19</v>
      </c>
      <c r="D7" s="48" t="s">
        <v>32</v>
      </c>
      <c r="E7" s="49" t="s">
        <v>41</v>
      </c>
      <c r="F7" s="50">
        <f>150*0.038</f>
        <v>5.7</v>
      </c>
      <c r="G7" s="4">
        <v>144.74</v>
      </c>
      <c r="H7" s="4">
        <v>3.53</v>
      </c>
      <c r="I7" s="4">
        <v>9.8800000000000008</v>
      </c>
      <c r="J7" s="5">
        <v>3.53</v>
      </c>
    </row>
    <row r="8" spans="1:10" ht="15.75" x14ac:dyDescent="0.25">
      <c r="A8" s="67"/>
      <c r="B8" s="63" t="s">
        <v>15</v>
      </c>
      <c r="C8" s="25" t="s">
        <v>19</v>
      </c>
      <c r="D8" s="26" t="s">
        <v>20</v>
      </c>
      <c r="E8" s="21">
        <v>26</v>
      </c>
      <c r="F8" s="34">
        <f>50.71*0.026</f>
        <v>1.31846</v>
      </c>
      <c r="G8" s="4">
        <f>40*26/20</f>
        <v>52</v>
      </c>
      <c r="H8" s="4">
        <f>0.98*26/20</f>
        <v>1.274</v>
      </c>
      <c r="I8" s="4">
        <f>0.2*26/20</f>
        <v>0.26</v>
      </c>
      <c r="J8" s="5">
        <f>8.95*26/20</f>
        <v>11.635</v>
      </c>
    </row>
    <row r="9" spans="1:10" ht="15.75" x14ac:dyDescent="0.25">
      <c r="A9" s="67"/>
      <c r="B9" s="65" t="s">
        <v>16</v>
      </c>
      <c r="C9" s="25" t="s">
        <v>19</v>
      </c>
      <c r="D9" s="26" t="s">
        <v>31</v>
      </c>
      <c r="E9" s="21">
        <v>26</v>
      </c>
      <c r="F9" s="34">
        <f>74.8*0.026</f>
        <v>1.9447999999999999</v>
      </c>
      <c r="G9" s="4">
        <f>41.6*26/20</f>
        <v>54.080000000000005</v>
      </c>
      <c r="H9" s="4">
        <f>1.6*26/20</f>
        <v>2.08</v>
      </c>
      <c r="I9" s="4">
        <f>0.03*26/20</f>
        <v>3.9E-2</v>
      </c>
      <c r="J9" s="5">
        <f>8.02*26/20</f>
        <v>10.425999999999998</v>
      </c>
    </row>
    <row r="10" spans="1:10" ht="16.5" thickBot="1" x14ac:dyDescent="0.3">
      <c r="A10" s="68"/>
      <c r="B10" s="66"/>
      <c r="C10" s="51"/>
      <c r="D10" s="52"/>
      <c r="E10" s="53"/>
      <c r="F10" s="54">
        <v>58.52</v>
      </c>
      <c r="G10" s="33">
        <f>SUM(G4:G9)</f>
        <v>634.82000000000005</v>
      </c>
      <c r="H10" s="33">
        <f>SUM(H5:H9)</f>
        <v>20.724000000000004</v>
      </c>
      <c r="I10" s="33">
        <f>SUM(I5:I9)</f>
        <v>23.319000000000006</v>
      </c>
      <c r="J10" s="40">
        <f>SUM(J5:J9)</f>
        <v>70.620999999999995</v>
      </c>
    </row>
    <row r="11" spans="1:10" ht="15.75" x14ac:dyDescent="0.25">
      <c r="A11" s="72" t="s">
        <v>21</v>
      </c>
      <c r="B11" s="69" t="s">
        <v>22</v>
      </c>
      <c r="C11" s="27">
        <v>63</v>
      </c>
      <c r="D11" s="28" t="s">
        <v>39</v>
      </c>
      <c r="E11" s="55">
        <v>200</v>
      </c>
      <c r="F11" s="37">
        <v>19.420000000000002</v>
      </c>
      <c r="G11" s="2">
        <v>106</v>
      </c>
      <c r="H11" s="2">
        <v>5.8</v>
      </c>
      <c r="I11" s="2">
        <v>5</v>
      </c>
      <c r="J11" s="3">
        <v>80</v>
      </c>
    </row>
    <row r="12" spans="1:10" ht="15.75" x14ac:dyDescent="0.25">
      <c r="A12" s="67"/>
      <c r="B12" s="70" t="s">
        <v>46</v>
      </c>
      <c r="C12" s="56">
        <v>44</v>
      </c>
      <c r="D12" s="57" t="s">
        <v>35</v>
      </c>
      <c r="E12" s="58">
        <v>115</v>
      </c>
      <c r="F12" s="50">
        <f>22.13*115/100</f>
        <v>25.449499999999997</v>
      </c>
      <c r="G12" s="6">
        <f>356.67*115/100</f>
        <v>410.1705</v>
      </c>
      <c r="H12" s="6">
        <f>10.5*115/100</f>
        <v>12.074999999999999</v>
      </c>
      <c r="I12" s="6">
        <f>10.33*115/100</f>
        <v>11.8795</v>
      </c>
      <c r="J12" s="15">
        <f>55.33*115/100</f>
        <v>63.6295</v>
      </c>
    </row>
    <row r="13" spans="1:10" ht="16.5" thickBot="1" x14ac:dyDescent="0.3">
      <c r="A13" s="68"/>
      <c r="B13" s="71"/>
      <c r="C13" s="59"/>
      <c r="D13" s="60"/>
      <c r="E13" s="61"/>
      <c r="F13" s="62">
        <v>43.89</v>
      </c>
      <c r="G13" s="35">
        <f>SUM(G11:G12)</f>
        <v>516.17049999999995</v>
      </c>
      <c r="H13" s="35">
        <f>SUM(H11:H12)</f>
        <v>17.875</v>
      </c>
      <c r="I13" s="35">
        <f>SUM(I11:I12)</f>
        <v>16.8795</v>
      </c>
      <c r="J13" s="36">
        <f>SUM(J11:J12)</f>
        <v>143.62950000000001</v>
      </c>
    </row>
    <row r="14" spans="1:10" ht="15.75" x14ac:dyDescent="0.25">
      <c r="A14" s="72" t="s">
        <v>12</v>
      </c>
      <c r="B14" s="69" t="s">
        <v>36</v>
      </c>
      <c r="C14" s="27">
        <v>4</v>
      </c>
      <c r="D14" s="28" t="s">
        <v>37</v>
      </c>
      <c r="E14" s="20" t="s">
        <v>48</v>
      </c>
      <c r="F14" s="37">
        <f>28.02*60/60</f>
        <v>28.02</v>
      </c>
      <c r="G14" s="2">
        <f>8.4*65/60</f>
        <v>9.1</v>
      </c>
      <c r="H14" s="2">
        <v>0.48</v>
      </c>
      <c r="I14" s="2">
        <v>0.06</v>
      </c>
      <c r="J14" s="3">
        <v>1.5</v>
      </c>
    </row>
    <row r="15" spans="1:10" ht="30" x14ac:dyDescent="0.25">
      <c r="A15" s="67"/>
      <c r="B15" s="63" t="s">
        <v>13</v>
      </c>
      <c r="C15" s="29">
        <v>22</v>
      </c>
      <c r="D15" s="30" t="s">
        <v>49</v>
      </c>
      <c r="E15" s="22" t="s">
        <v>47</v>
      </c>
      <c r="F15" s="34">
        <f>10.52*250/250+1.84</f>
        <v>12.36</v>
      </c>
      <c r="G15" s="4">
        <v>168.75</v>
      </c>
      <c r="H15" s="4">
        <v>1.72</v>
      </c>
      <c r="I15" s="4">
        <v>6.18</v>
      </c>
      <c r="J15" s="5">
        <v>11.66</v>
      </c>
    </row>
    <row r="16" spans="1:10" ht="15.75" x14ac:dyDescent="0.25">
      <c r="A16" s="67"/>
      <c r="B16" s="63" t="s">
        <v>14</v>
      </c>
      <c r="C16" s="29">
        <v>39</v>
      </c>
      <c r="D16" s="30" t="s">
        <v>38</v>
      </c>
      <c r="E16" s="22" t="s">
        <v>40</v>
      </c>
      <c r="F16" s="34">
        <f>17.89*190/180+29.96*30/40</f>
        <v>41.353888888888889</v>
      </c>
      <c r="G16" s="4">
        <v>283</v>
      </c>
      <c r="H16" s="4">
        <v>13.43</v>
      </c>
      <c r="I16" s="4">
        <v>17.52</v>
      </c>
      <c r="J16" s="5">
        <v>16.059999999999999</v>
      </c>
    </row>
    <row r="17" spans="1:10" ht="15.75" x14ac:dyDescent="0.25">
      <c r="A17" s="67"/>
      <c r="B17" s="63" t="s">
        <v>22</v>
      </c>
      <c r="C17" s="29">
        <v>74</v>
      </c>
      <c r="D17" s="30" t="s">
        <v>43</v>
      </c>
      <c r="E17" s="22" t="s">
        <v>27</v>
      </c>
      <c r="F17" s="34">
        <v>11.58</v>
      </c>
      <c r="G17" s="4">
        <v>87</v>
      </c>
      <c r="H17" s="4">
        <v>1.04</v>
      </c>
      <c r="I17" s="4">
        <v>0</v>
      </c>
      <c r="J17" s="5">
        <v>20.98</v>
      </c>
    </row>
    <row r="18" spans="1:10" ht="15.75" x14ac:dyDescent="0.25">
      <c r="A18" s="67"/>
      <c r="B18" s="63" t="s">
        <v>16</v>
      </c>
      <c r="C18" s="29" t="s">
        <v>19</v>
      </c>
      <c r="D18" s="30" t="s">
        <v>23</v>
      </c>
      <c r="E18" s="22" t="s">
        <v>44</v>
      </c>
      <c r="F18" s="34">
        <f>74.8*0.03</f>
        <v>2.2439999999999998</v>
      </c>
      <c r="G18" s="4">
        <f>41.6*30/20</f>
        <v>62.4</v>
      </c>
      <c r="H18" s="4">
        <f>1.6*30/20</f>
        <v>2.4</v>
      </c>
      <c r="I18" s="4">
        <f>0.03*30/20</f>
        <v>4.4999999999999998E-2</v>
      </c>
      <c r="J18" s="5">
        <f>8.02*30/20</f>
        <v>12.03</v>
      </c>
    </row>
    <row r="19" spans="1:10" ht="15.75" x14ac:dyDescent="0.25">
      <c r="A19" s="67"/>
      <c r="B19" s="76" t="s">
        <v>15</v>
      </c>
      <c r="C19" s="31" t="s">
        <v>19</v>
      </c>
      <c r="D19" s="32" t="s">
        <v>20</v>
      </c>
      <c r="E19" s="23" t="s">
        <v>44</v>
      </c>
      <c r="F19" s="38">
        <f>50.71*0.03</f>
        <v>1.5212999999999999</v>
      </c>
      <c r="G19" s="4">
        <f>40*30/20</f>
        <v>60</v>
      </c>
      <c r="H19" s="4">
        <f>0.98*30/20</f>
        <v>1.47</v>
      </c>
      <c r="I19" s="4">
        <f>0.2*30/20</f>
        <v>0.3</v>
      </c>
      <c r="J19" s="5">
        <f>8.95*30/20</f>
        <v>13.425000000000001</v>
      </c>
    </row>
    <row r="20" spans="1:10" ht="16.5" thickBot="1" x14ac:dyDescent="0.3">
      <c r="A20" s="77"/>
      <c r="B20" s="71"/>
      <c r="C20" s="16"/>
      <c r="D20" s="16"/>
      <c r="E20" s="24"/>
      <c r="F20" s="39">
        <v>87.79</v>
      </c>
      <c r="G20" s="17">
        <f>SUM(G14:G19)</f>
        <v>670.25</v>
      </c>
      <c r="H20" s="17">
        <f>SUM(H14:H19)</f>
        <v>20.539999999999996</v>
      </c>
      <c r="I20" s="17">
        <f>SUM(I14:I19)</f>
        <v>24.105</v>
      </c>
      <c r="J20" s="18">
        <f>SUM(J14:J19)</f>
        <v>75.655000000000001</v>
      </c>
    </row>
    <row r="21" spans="1:10" x14ac:dyDescent="0.25">
      <c r="A21" s="14" t="s">
        <v>26</v>
      </c>
    </row>
    <row r="22" spans="1:10" x14ac:dyDescent="0.25">
      <c r="A22" s="14" t="s">
        <v>29</v>
      </c>
    </row>
    <row r="35" spans="13:13" x14ac:dyDescent="0.25">
      <c r="M35" t="s">
        <v>28</v>
      </c>
    </row>
  </sheetData>
  <mergeCells count="2">
    <mergeCell ref="B1:D1"/>
    <mergeCell ref="G1:H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7:F9 G18 G14 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2022-11-07T07:00:33Z</cp:lastPrinted>
  <dcterms:created xsi:type="dcterms:W3CDTF">2015-06-05T18:19:34Z</dcterms:created>
  <dcterms:modified xsi:type="dcterms:W3CDTF">2023-05-24T03:12:53Z</dcterms:modified>
</cp:coreProperties>
</file>